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5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Users\Office 3\Desktop\Est-e-mate - latest\est-e-mate\Samples\"/>
    </mc:Choice>
  </mc:AlternateContent>
  <bookViews>
    <workbookView xWindow="0" yWindow="0" windowWidth="28800" windowHeight="11610" xr2:uid="{00000000-000D-0000-FFFF-FFFF00000000}"/>
  </bookViews>
  <sheets>
    <sheet name="Guide" sheetId="12" r:id="rId1"/>
    <sheet name="Material Rates" sheetId="13" r:id="rId2"/>
    <sheet name="Material Detail" sheetId="1" r:id="rId3"/>
    <sheet name="Labour Rates" sheetId="8" r:id="rId4"/>
    <sheet name="Labour Detail" sheetId="4" r:id="rId5"/>
    <sheet name="Plant Detail" sheetId="5" r:id="rId6"/>
    <sheet name="Provisional &amp; PC Sums" sheetId="2" r:id="rId7"/>
    <sheet name="Summary" sheetId="3" r:id="rId8"/>
    <sheet name="Checks" sheetId="7" r:id="rId9"/>
    <sheet name="LU'S" sheetId="9" state="hidden" r:id="rId10"/>
  </sheets>
  <definedNames>
    <definedName name="_xlnm._FilterDatabase" localSheetId="2" hidden="1">'Material Detail'!$B$24:$I$24</definedName>
    <definedName name="_xlnm.Print_Area" localSheetId="0">Guide!$A$1:$T$99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69" i="13" l="1"/>
  <c r="H169" i="13"/>
  <c r="I168" i="13"/>
  <c r="H168" i="13"/>
  <c r="I167" i="13"/>
  <c r="H167" i="13"/>
  <c r="I166" i="13"/>
  <c r="H166" i="13"/>
  <c r="I165" i="13"/>
  <c r="H165" i="13"/>
  <c r="I164" i="13"/>
  <c r="H164" i="13"/>
  <c r="I163" i="13"/>
  <c r="H163" i="13"/>
  <c r="I162" i="13"/>
  <c r="H162" i="13"/>
  <c r="I161" i="13"/>
  <c r="H161" i="13"/>
  <c r="I160" i="13"/>
  <c r="H160" i="13"/>
  <c r="I159" i="13"/>
  <c r="H159" i="13"/>
  <c r="I158" i="13"/>
  <c r="H158" i="13"/>
  <c r="I157" i="13"/>
  <c r="H157" i="13"/>
  <c r="I156" i="13"/>
  <c r="H156" i="13"/>
  <c r="I155" i="13"/>
  <c r="H155" i="13"/>
  <c r="I154" i="13"/>
  <c r="H154" i="13"/>
  <c r="I153" i="13"/>
  <c r="H153" i="13"/>
  <c r="I152" i="13"/>
  <c r="H152" i="13"/>
  <c r="I151" i="13"/>
  <c r="H151" i="13"/>
  <c r="I150" i="13"/>
  <c r="H150" i="13"/>
  <c r="I149" i="13"/>
  <c r="H149" i="13"/>
  <c r="I148" i="13"/>
  <c r="H148" i="13"/>
  <c r="I147" i="13"/>
  <c r="H147" i="13"/>
  <c r="I146" i="13"/>
  <c r="H146" i="13"/>
  <c r="I145" i="13"/>
  <c r="H145" i="13"/>
  <c r="I144" i="13"/>
  <c r="H144" i="13"/>
  <c r="I143" i="13"/>
  <c r="H143" i="13"/>
  <c r="I142" i="13"/>
  <c r="H142" i="13"/>
  <c r="I141" i="13"/>
  <c r="H141" i="13"/>
  <c r="I140" i="13"/>
  <c r="H140" i="13"/>
  <c r="I139" i="13"/>
  <c r="H139" i="13"/>
  <c r="I138" i="13"/>
  <c r="H138" i="13"/>
  <c r="I137" i="13"/>
  <c r="H137" i="13"/>
  <c r="I136" i="13"/>
  <c r="H136" i="13"/>
  <c r="I135" i="13"/>
  <c r="H135" i="13"/>
  <c r="I134" i="13"/>
  <c r="H134" i="13"/>
  <c r="I133" i="13"/>
  <c r="H133" i="13"/>
  <c r="I132" i="13"/>
  <c r="H132" i="13"/>
  <c r="I131" i="13"/>
  <c r="H131" i="13"/>
  <c r="I130" i="13"/>
  <c r="H130" i="13"/>
  <c r="I129" i="13"/>
  <c r="H129" i="13"/>
  <c r="I128" i="13"/>
  <c r="H128" i="13"/>
  <c r="I127" i="13"/>
  <c r="H127" i="13"/>
  <c r="I126" i="13"/>
  <c r="H126" i="13"/>
  <c r="I125" i="13"/>
  <c r="H125" i="13"/>
  <c r="I124" i="13"/>
  <c r="H124" i="13"/>
  <c r="I123" i="13"/>
  <c r="H123" i="13"/>
  <c r="I122" i="13"/>
  <c r="H122" i="13"/>
  <c r="I121" i="13"/>
  <c r="H121" i="13"/>
  <c r="I120" i="13"/>
  <c r="H120" i="13"/>
  <c r="I119" i="13"/>
  <c r="H119" i="13"/>
  <c r="I118" i="13"/>
  <c r="H118" i="13"/>
  <c r="I117" i="13"/>
  <c r="H117" i="13"/>
  <c r="I116" i="13"/>
  <c r="H116" i="13"/>
  <c r="I115" i="13"/>
  <c r="H115" i="13"/>
  <c r="I114" i="13"/>
  <c r="H114" i="13"/>
  <c r="I113" i="13"/>
  <c r="H113" i="13"/>
  <c r="I112" i="13"/>
  <c r="H112" i="13"/>
  <c r="I111" i="13"/>
  <c r="H111" i="13"/>
  <c r="I110" i="13"/>
  <c r="H110" i="13"/>
  <c r="I109" i="13"/>
  <c r="H109" i="13"/>
  <c r="I108" i="13"/>
  <c r="H108" i="13"/>
  <c r="I107" i="13"/>
  <c r="H107" i="13"/>
  <c r="I106" i="13"/>
  <c r="H106" i="13"/>
  <c r="I105" i="13"/>
  <c r="H105" i="13"/>
  <c r="I104" i="13"/>
  <c r="H104" i="13"/>
  <c r="I103" i="13"/>
  <c r="H103" i="13"/>
  <c r="I102" i="13"/>
  <c r="H102" i="13"/>
  <c r="I101" i="13"/>
  <c r="H101" i="13"/>
  <c r="I100" i="13"/>
  <c r="H100" i="13"/>
  <c r="I99" i="13"/>
  <c r="H99" i="13"/>
  <c r="I98" i="13"/>
  <c r="H98" i="13"/>
  <c r="I97" i="13"/>
  <c r="H97" i="13"/>
  <c r="I96" i="13"/>
  <c r="H96" i="13"/>
  <c r="I95" i="13"/>
  <c r="H95" i="13"/>
  <c r="I94" i="13"/>
  <c r="H94" i="13"/>
  <c r="I93" i="13"/>
  <c r="H93" i="13"/>
  <c r="I92" i="13"/>
  <c r="H92" i="13"/>
  <c r="I91" i="13"/>
  <c r="H91" i="13"/>
  <c r="I90" i="13"/>
  <c r="H90" i="13"/>
  <c r="I89" i="13"/>
  <c r="H89" i="13"/>
  <c r="I88" i="13"/>
  <c r="H88" i="13"/>
  <c r="I87" i="13"/>
  <c r="H87" i="13"/>
  <c r="I86" i="13"/>
  <c r="H86" i="13"/>
  <c r="I85" i="13"/>
  <c r="H85" i="13"/>
  <c r="I84" i="13"/>
  <c r="H84" i="13"/>
  <c r="I83" i="13"/>
  <c r="H83" i="13"/>
  <c r="I82" i="13"/>
  <c r="H82" i="13"/>
  <c r="I81" i="13"/>
  <c r="H81" i="13"/>
  <c r="I80" i="13"/>
  <c r="H80" i="13"/>
  <c r="I79" i="13"/>
  <c r="H79" i="13"/>
  <c r="I78" i="13"/>
  <c r="H78" i="13"/>
  <c r="I77" i="13"/>
  <c r="H77" i="13"/>
  <c r="I76" i="13"/>
  <c r="H76" i="13"/>
  <c r="I75" i="13"/>
  <c r="H75" i="13"/>
  <c r="I74" i="13"/>
  <c r="H74" i="13"/>
  <c r="I73" i="13"/>
  <c r="H73" i="13"/>
  <c r="I72" i="13"/>
  <c r="H72" i="13"/>
  <c r="I71" i="13"/>
  <c r="H71" i="13"/>
  <c r="I70" i="13"/>
  <c r="H70" i="13"/>
  <c r="I69" i="13"/>
  <c r="H69" i="13"/>
  <c r="I68" i="13"/>
  <c r="H68" i="13"/>
  <c r="I67" i="13"/>
  <c r="H67" i="13"/>
  <c r="I66" i="13"/>
  <c r="H66" i="13"/>
  <c r="I65" i="13"/>
  <c r="H65" i="13"/>
  <c r="I64" i="13"/>
  <c r="H64" i="13"/>
  <c r="I63" i="13"/>
  <c r="H63" i="13"/>
  <c r="I62" i="13"/>
  <c r="H62" i="13"/>
  <c r="I61" i="13"/>
  <c r="H61" i="13"/>
  <c r="I60" i="13"/>
  <c r="H60" i="13"/>
  <c r="I59" i="13"/>
  <c r="H59" i="13"/>
  <c r="I58" i="13"/>
  <c r="H58" i="13"/>
  <c r="I57" i="13"/>
  <c r="H57" i="13"/>
  <c r="I56" i="13"/>
  <c r="H56" i="13"/>
  <c r="I55" i="13"/>
  <c r="H55" i="13"/>
  <c r="I54" i="13"/>
  <c r="H54" i="13"/>
  <c r="I53" i="13"/>
  <c r="H53" i="13"/>
  <c r="I52" i="13"/>
  <c r="H52" i="13"/>
  <c r="I51" i="13"/>
  <c r="H51" i="13"/>
  <c r="I50" i="13"/>
  <c r="H50" i="13"/>
  <c r="I49" i="13"/>
  <c r="H49" i="13"/>
  <c r="I48" i="13"/>
  <c r="H48" i="13"/>
  <c r="I47" i="13"/>
  <c r="H47" i="13"/>
  <c r="I46" i="13"/>
  <c r="H46" i="13"/>
  <c r="I45" i="13"/>
  <c r="H45" i="13"/>
  <c r="I44" i="13"/>
  <c r="H44" i="13"/>
  <c r="I43" i="13"/>
  <c r="H43" i="13"/>
  <c r="I42" i="13"/>
  <c r="H42" i="13"/>
  <c r="I41" i="13"/>
  <c r="H41" i="13"/>
  <c r="I40" i="13"/>
  <c r="H40" i="13"/>
  <c r="I39" i="13"/>
  <c r="H39" i="13"/>
  <c r="I38" i="13"/>
  <c r="H38" i="13"/>
  <c r="I37" i="13"/>
  <c r="H37" i="13"/>
  <c r="I36" i="13"/>
  <c r="H36" i="13"/>
  <c r="I35" i="13"/>
  <c r="H35" i="13"/>
  <c r="I34" i="13"/>
  <c r="H34" i="13"/>
  <c r="I33" i="13"/>
  <c r="H33" i="13"/>
  <c r="I32" i="13"/>
  <c r="H32" i="13"/>
  <c r="I31" i="13"/>
  <c r="H31" i="13"/>
  <c r="I30" i="13"/>
  <c r="H30" i="13"/>
  <c r="I29" i="13"/>
  <c r="H29" i="13"/>
  <c r="I28" i="13"/>
  <c r="H28" i="13"/>
  <c r="I27" i="13"/>
  <c r="H27" i="13"/>
  <c r="I26" i="13"/>
  <c r="H26" i="13"/>
  <c r="I25" i="13"/>
  <c r="H25" i="13"/>
  <c r="I24" i="13"/>
  <c r="H24" i="13"/>
  <c r="I23" i="13"/>
  <c r="H23" i="13"/>
  <c r="C26" i="9" l="1"/>
  <c r="B41" i="8" s="1"/>
  <c r="B26" i="9"/>
  <c r="F26" i="1" l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25" i="1"/>
  <c r="C13" i="7" l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I115" i="1" s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25" i="1"/>
  <c r="H26" i="1"/>
  <c r="I26" i="1" s="1"/>
  <c r="H27" i="1"/>
  <c r="H28" i="1"/>
  <c r="H29" i="1"/>
  <c r="F29" i="4"/>
  <c r="H29" i="4" s="1"/>
  <c r="F25" i="4"/>
  <c r="A30" i="1" l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C14" i="13" l="1"/>
  <c r="C17" i="13"/>
  <c r="C16" i="13"/>
  <c r="C15" i="13"/>
  <c r="C13" i="13"/>
  <c r="C12" i="13"/>
  <c r="C11" i="13"/>
  <c r="C10" i="13"/>
  <c r="F26" i="4" l="1"/>
  <c r="F27" i="4"/>
  <c r="F28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C14" i="7" l="1"/>
  <c r="C8" i="9"/>
  <c r="C9" i="9"/>
  <c r="C10" i="9"/>
  <c r="B26" i="8" s="1"/>
  <c r="C11" i="9"/>
  <c r="B28" i="8" s="1"/>
  <c r="C12" i="9"/>
  <c r="C13" i="9"/>
  <c r="C14" i="9"/>
  <c r="C15" i="9"/>
  <c r="B31" i="8" s="1"/>
  <c r="C16" i="9"/>
  <c r="C17" i="9"/>
  <c r="C18" i="9"/>
  <c r="C19" i="9"/>
  <c r="B36" i="8" s="1"/>
  <c r="C20" i="9"/>
  <c r="B40" i="8" s="1"/>
  <c r="C21" i="9"/>
  <c r="B25" i="8" s="1"/>
  <c r="C22" i="9"/>
  <c r="B27" i="8" s="1"/>
  <c r="C23" i="9"/>
  <c r="B35" i="8" s="1"/>
  <c r="C24" i="9"/>
  <c r="B48" i="8" s="1"/>
  <c r="C25" i="9"/>
  <c r="B49" i="8" s="1"/>
  <c r="C27" i="9"/>
  <c r="C28" i="9"/>
  <c r="C29" i="9"/>
  <c r="C30" i="9"/>
  <c r="C31" i="9"/>
  <c r="C32" i="9"/>
  <c r="C33" i="9"/>
  <c r="C34" i="9"/>
  <c r="C35" i="9"/>
  <c r="C36" i="9"/>
  <c r="C37" i="9"/>
  <c r="C38" i="9"/>
  <c r="B32" i="8" s="1"/>
  <c r="C39" i="9"/>
  <c r="B50" i="8" s="1"/>
  <c r="C40" i="9"/>
  <c r="B51" i="8" s="1"/>
  <c r="C1" i="9"/>
  <c r="C2" i="9"/>
  <c r="C3" i="9"/>
  <c r="C4" i="9"/>
  <c r="C5" i="9"/>
  <c r="C6" i="9"/>
  <c r="B39" i="8" s="1"/>
  <c r="C7" i="9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28" i="4"/>
  <c r="H26" i="4"/>
  <c r="H25" i="4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4" i="9"/>
  <c r="B3" i="9"/>
  <c r="B2" i="9"/>
  <c r="B23" i="8" l="1"/>
  <c r="H30" i="4"/>
  <c r="B37" i="8"/>
  <c r="B44" i="8"/>
  <c r="B33" i="8"/>
  <c r="B47" i="8"/>
  <c r="B46" i="8"/>
  <c r="B45" i="8"/>
  <c r="B42" i="8"/>
  <c r="B43" i="8"/>
  <c r="B30" i="8"/>
  <c r="B34" i="8"/>
  <c r="B29" i="8"/>
  <c r="B38" i="8"/>
  <c r="B24" i="8"/>
  <c r="B1" i="9" l="1"/>
  <c r="D17" i="8"/>
  <c r="D16" i="8"/>
  <c r="D15" i="8"/>
  <c r="D14" i="8"/>
  <c r="D13" i="8"/>
  <c r="D12" i="8"/>
  <c r="D11" i="8"/>
  <c r="D10" i="8"/>
  <c r="I29" i="4" l="1"/>
  <c r="E26" i="3"/>
  <c r="F31" i="3"/>
  <c r="D32" i="3"/>
  <c r="E32" i="3"/>
  <c r="F33" i="3"/>
  <c r="C17" i="3" l="1"/>
  <c r="C16" i="3"/>
  <c r="C15" i="3"/>
  <c r="C14" i="3"/>
  <c r="C13" i="3"/>
  <c r="C12" i="3"/>
  <c r="C11" i="3"/>
  <c r="C10" i="3"/>
  <c r="F42" i="3"/>
  <c r="F41" i="3"/>
  <c r="F40" i="3"/>
  <c r="F39" i="3"/>
  <c r="F38" i="3"/>
  <c r="F37" i="3"/>
  <c r="F36" i="3"/>
  <c r="F35" i="3"/>
  <c r="E42" i="3"/>
  <c r="E25" i="3"/>
  <c r="C17" i="2"/>
  <c r="C16" i="2"/>
  <c r="C15" i="2"/>
  <c r="C14" i="2"/>
  <c r="C13" i="2"/>
  <c r="C12" i="2"/>
  <c r="C11" i="2"/>
  <c r="C10" i="2"/>
  <c r="C17" i="5"/>
  <c r="C16" i="5"/>
  <c r="C15" i="5"/>
  <c r="C14" i="5"/>
  <c r="C13" i="5"/>
  <c r="C12" i="5"/>
  <c r="C11" i="5"/>
  <c r="C10" i="5"/>
  <c r="C17" i="4"/>
  <c r="C16" i="4"/>
  <c r="C15" i="4"/>
  <c r="C14" i="4"/>
  <c r="C13" i="4"/>
  <c r="C12" i="4"/>
  <c r="C11" i="4"/>
  <c r="C10" i="4"/>
  <c r="G32" i="2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D42" i="3" s="1"/>
  <c r="I252" i="1"/>
  <c r="I268" i="1"/>
  <c r="I284" i="1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146" i="1"/>
  <c r="A29" i="1"/>
  <c r="A28" i="1"/>
  <c r="A27" i="1"/>
  <c r="A26" i="1"/>
  <c r="A25" i="1"/>
  <c r="I38" i="4"/>
  <c r="I37" i="4"/>
  <c r="I36" i="4"/>
  <c r="I35" i="4"/>
  <c r="I34" i="4"/>
  <c r="I33" i="4"/>
  <c r="I32" i="4"/>
  <c r="I31" i="4"/>
  <c r="I30" i="4"/>
  <c r="I28" i="4"/>
  <c r="I26" i="4"/>
  <c r="D24" i="3" s="1"/>
  <c r="I25" i="4"/>
  <c r="D26" i="3" s="1"/>
  <c r="D38" i="3" l="1"/>
  <c r="D36" i="3"/>
  <c r="D25" i="3"/>
  <c r="D29" i="3"/>
  <c r="D33" i="3"/>
  <c r="D31" i="3"/>
  <c r="D40" i="3"/>
  <c r="D34" i="3"/>
  <c r="D35" i="3"/>
  <c r="D39" i="3"/>
  <c r="D37" i="3"/>
  <c r="D41" i="3"/>
  <c r="D30" i="3"/>
  <c r="D28" i="3"/>
  <c r="G44" i="3"/>
  <c r="I36" i="5"/>
  <c r="I54" i="5"/>
  <c r="I39" i="5"/>
  <c r="I27" i="5"/>
  <c r="I51" i="5"/>
  <c r="I40" i="5"/>
  <c r="I47" i="5"/>
  <c r="I35" i="5"/>
  <c r="F28" i="3" s="1"/>
  <c r="I57" i="5"/>
  <c r="I53" i="5"/>
  <c r="I49" i="5"/>
  <c r="I46" i="5"/>
  <c r="I42" i="5"/>
  <c r="I34" i="5"/>
  <c r="I30" i="5"/>
  <c r="I26" i="5"/>
  <c r="I55" i="5"/>
  <c r="I44" i="5"/>
  <c r="I32" i="5"/>
  <c r="I50" i="5"/>
  <c r="I43" i="5"/>
  <c r="I31" i="5"/>
  <c r="I56" i="5"/>
  <c r="F32" i="3" s="1"/>
  <c r="G32" i="3" s="1"/>
  <c r="I52" i="5"/>
  <c r="I48" i="5"/>
  <c r="I45" i="5"/>
  <c r="I41" i="5"/>
  <c r="I37" i="5"/>
  <c r="I33" i="5"/>
  <c r="I29" i="5"/>
  <c r="F24" i="3" s="1"/>
  <c r="I28" i="5"/>
  <c r="I38" i="5"/>
  <c r="I25" i="5"/>
  <c r="I38" i="1"/>
  <c r="I50" i="1"/>
  <c r="I66" i="1"/>
  <c r="I35" i="1"/>
  <c r="I55" i="1"/>
  <c r="I67" i="1"/>
  <c r="I87" i="1"/>
  <c r="I107" i="1"/>
  <c r="I127" i="1"/>
  <c r="I135" i="1"/>
  <c r="I151" i="1"/>
  <c r="I159" i="1"/>
  <c r="I167" i="1"/>
  <c r="I171" i="1"/>
  <c r="I175" i="1"/>
  <c r="I179" i="1"/>
  <c r="I183" i="1"/>
  <c r="I187" i="1"/>
  <c r="I191" i="1"/>
  <c r="I199" i="1"/>
  <c r="I203" i="1"/>
  <c r="I207" i="1"/>
  <c r="I211" i="1"/>
  <c r="I215" i="1"/>
  <c r="I219" i="1"/>
  <c r="I223" i="1"/>
  <c r="I307" i="1"/>
  <c r="I303" i="1"/>
  <c r="I296" i="1"/>
  <c r="I292" i="1"/>
  <c r="I288" i="1"/>
  <c r="I281" i="1"/>
  <c r="I277" i="1"/>
  <c r="I273" i="1"/>
  <c r="I269" i="1"/>
  <c r="I266" i="1"/>
  <c r="I262" i="1"/>
  <c r="I258" i="1"/>
  <c r="I254" i="1"/>
  <c r="I251" i="1"/>
  <c r="I247" i="1"/>
  <c r="I243" i="1"/>
  <c r="I239" i="1"/>
  <c r="I235" i="1"/>
  <c r="I231" i="1"/>
  <c r="I227" i="1"/>
  <c r="I34" i="1"/>
  <c r="I54" i="1"/>
  <c r="I74" i="1"/>
  <c r="I31" i="1"/>
  <c r="I43" i="1"/>
  <c r="I51" i="1"/>
  <c r="I63" i="1"/>
  <c r="I71" i="1"/>
  <c r="I79" i="1"/>
  <c r="I95" i="1"/>
  <c r="I103" i="1"/>
  <c r="I123" i="1"/>
  <c r="I131" i="1"/>
  <c r="I143" i="1"/>
  <c r="I147" i="1"/>
  <c r="I155" i="1"/>
  <c r="I163" i="1"/>
  <c r="I195" i="1"/>
  <c r="I28" i="1"/>
  <c r="I32" i="1"/>
  <c r="I36" i="1"/>
  <c r="I40" i="1"/>
  <c r="I44" i="1"/>
  <c r="I48" i="1"/>
  <c r="I52" i="1"/>
  <c r="I56" i="1"/>
  <c r="I60" i="1"/>
  <c r="I64" i="1"/>
  <c r="I68" i="1"/>
  <c r="I72" i="1"/>
  <c r="I76" i="1"/>
  <c r="I80" i="1"/>
  <c r="I84" i="1"/>
  <c r="I88" i="1"/>
  <c r="I92" i="1"/>
  <c r="I96" i="1"/>
  <c r="I100" i="1"/>
  <c r="I104" i="1"/>
  <c r="I108" i="1"/>
  <c r="I112" i="1"/>
  <c r="I116" i="1"/>
  <c r="I120" i="1"/>
  <c r="I124" i="1"/>
  <c r="I128" i="1"/>
  <c r="I132" i="1"/>
  <c r="I136" i="1"/>
  <c r="I140" i="1"/>
  <c r="I144" i="1"/>
  <c r="I148" i="1"/>
  <c r="I152" i="1"/>
  <c r="I156" i="1"/>
  <c r="I160" i="1"/>
  <c r="I164" i="1"/>
  <c r="I168" i="1"/>
  <c r="I172" i="1"/>
  <c r="I176" i="1"/>
  <c r="I180" i="1"/>
  <c r="I184" i="1"/>
  <c r="I188" i="1"/>
  <c r="I192" i="1"/>
  <c r="I196" i="1"/>
  <c r="I200" i="1"/>
  <c r="I204" i="1"/>
  <c r="I208" i="1"/>
  <c r="I212" i="1"/>
  <c r="I216" i="1"/>
  <c r="I220" i="1"/>
  <c r="I224" i="1"/>
  <c r="I306" i="1"/>
  <c r="I302" i="1"/>
  <c r="I299" i="1"/>
  <c r="I295" i="1"/>
  <c r="I291" i="1"/>
  <c r="I287" i="1"/>
  <c r="I280" i="1"/>
  <c r="I276" i="1"/>
  <c r="I272" i="1"/>
  <c r="I265" i="1"/>
  <c r="I261" i="1"/>
  <c r="I257" i="1"/>
  <c r="I253" i="1"/>
  <c r="I250" i="1"/>
  <c r="I246" i="1"/>
  <c r="I242" i="1"/>
  <c r="I238" i="1"/>
  <c r="I234" i="1"/>
  <c r="I230" i="1"/>
  <c r="I226" i="1"/>
  <c r="I30" i="1"/>
  <c r="I42" i="1"/>
  <c r="I58" i="1"/>
  <c r="I78" i="1"/>
  <c r="I27" i="1"/>
  <c r="I39" i="1"/>
  <c r="I47" i="1"/>
  <c r="I59" i="1"/>
  <c r="I75" i="1"/>
  <c r="I83" i="1"/>
  <c r="I91" i="1"/>
  <c r="I99" i="1"/>
  <c r="I111" i="1"/>
  <c r="I119" i="1"/>
  <c r="I139" i="1"/>
  <c r="I29" i="1"/>
  <c r="I33" i="1"/>
  <c r="E27" i="3" s="1"/>
  <c r="I37" i="1"/>
  <c r="I41" i="1"/>
  <c r="I45" i="1"/>
  <c r="I49" i="1"/>
  <c r="I53" i="1"/>
  <c r="I57" i="1"/>
  <c r="I61" i="1"/>
  <c r="I65" i="1"/>
  <c r="I69" i="1"/>
  <c r="I73" i="1"/>
  <c r="I77" i="1"/>
  <c r="I81" i="1"/>
  <c r="I85" i="1"/>
  <c r="I89" i="1"/>
  <c r="I93" i="1"/>
  <c r="I97" i="1"/>
  <c r="I101" i="1"/>
  <c r="I105" i="1"/>
  <c r="I109" i="1"/>
  <c r="I113" i="1"/>
  <c r="I117" i="1"/>
  <c r="I121" i="1"/>
  <c r="I125" i="1"/>
  <c r="I129" i="1"/>
  <c r="I133" i="1"/>
  <c r="I137" i="1"/>
  <c r="I141" i="1"/>
  <c r="I145" i="1"/>
  <c r="I149" i="1"/>
  <c r="I153" i="1"/>
  <c r="I157" i="1"/>
  <c r="I161" i="1"/>
  <c r="I165" i="1"/>
  <c r="I169" i="1"/>
  <c r="I173" i="1"/>
  <c r="I177" i="1"/>
  <c r="I181" i="1"/>
  <c r="I185" i="1"/>
  <c r="I189" i="1"/>
  <c r="I193" i="1"/>
  <c r="I197" i="1"/>
  <c r="I201" i="1"/>
  <c r="I205" i="1"/>
  <c r="I209" i="1"/>
  <c r="I213" i="1"/>
  <c r="I217" i="1"/>
  <c r="I221" i="1"/>
  <c r="I305" i="1"/>
  <c r="I301" i="1"/>
  <c r="I298" i="1"/>
  <c r="I294" i="1"/>
  <c r="I290" i="1"/>
  <c r="I286" i="1"/>
  <c r="I283" i="1"/>
  <c r="I279" i="1"/>
  <c r="I275" i="1"/>
  <c r="I271" i="1"/>
  <c r="I264" i="1"/>
  <c r="I260" i="1"/>
  <c r="I256" i="1"/>
  <c r="I249" i="1"/>
  <c r="I245" i="1"/>
  <c r="I241" i="1"/>
  <c r="I237" i="1"/>
  <c r="I233" i="1"/>
  <c r="I229" i="1"/>
  <c r="I225" i="1"/>
  <c r="I46" i="1"/>
  <c r="I62" i="1"/>
  <c r="I70" i="1"/>
  <c r="I82" i="1"/>
  <c r="I86" i="1"/>
  <c r="I90" i="1"/>
  <c r="I94" i="1"/>
  <c r="I98" i="1"/>
  <c r="I102" i="1"/>
  <c r="I106" i="1"/>
  <c r="I110" i="1"/>
  <c r="I114" i="1"/>
  <c r="I118" i="1"/>
  <c r="I122" i="1"/>
  <c r="I126" i="1"/>
  <c r="I130" i="1"/>
  <c r="I134" i="1"/>
  <c r="I138" i="1"/>
  <c r="I142" i="1"/>
  <c r="I150" i="1"/>
  <c r="I154" i="1"/>
  <c r="I158" i="1"/>
  <c r="I162" i="1"/>
  <c r="I166" i="1"/>
  <c r="I170" i="1"/>
  <c r="I174" i="1"/>
  <c r="I178" i="1"/>
  <c r="I182" i="1"/>
  <c r="I186" i="1"/>
  <c r="I190" i="1"/>
  <c r="I194" i="1"/>
  <c r="I198" i="1"/>
  <c r="I202" i="1"/>
  <c r="I206" i="1"/>
  <c r="I210" i="1"/>
  <c r="I214" i="1"/>
  <c r="I218" i="1"/>
  <c r="I222" i="1"/>
  <c r="I304" i="1"/>
  <c r="I300" i="1"/>
  <c r="I297" i="1"/>
  <c r="I293" i="1"/>
  <c r="I289" i="1"/>
  <c r="I285" i="1"/>
  <c r="I282" i="1"/>
  <c r="I278" i="1"/>
  <c r="I274" i="1"/>
  <c r="I270" i="1"/>
  <c r="I267" i="1"/>
  <c r="I263" i="1"/>
  <c r="I259" i="1"/>
  <c r="I255" i="1"/>
  <c r="I248" i="1"/>
  <c r="I244" i="1"/>
  <c r="I240" i="1"/>
  <c r="I236" i="1"/>
  <c r="I232" i="1"/>
  <c r="I228" i="1"/>
  <c r="I25" i="1"/>
  <c r="G42" i="3"/>
  <c r="H308" i="1"/>
  <c r="H58" i="5"/>
  <c r="F34" i="3" l="1"/>
  <c r="F30" i="3"/>
  <c r="H32" i="3"/>
  <c r="F29" i="3"/>
  <c r="I58" i="5"/>
  <c r="C8" i="7" s="1"/>
  <c r="F26" i="3"/>
  <c r="F25" i="3"/>
  <c r="F27" i="3"/>
  <c r="E29" i="3"/>
  <c r="G29" i="3" s="1"/>
  <c r="E24" i="3"/>
  <c r="G24" i="3" s="1"/>
  <c r="E38" i="3"/>
  <c r="G38" i="3" s="1"/>
  <c r="E34" i="3"/>
  <c r="G34" i="3" s="1"/>
  <c r="E41" i="3"/>
  <c r="G41" i="3" s="1"/>
  <c r="E37" i="3"/>
  <c r="G37" i="3" s="1"/>
  <c r="E36" i="3"/>
  <c r="G36" i="3" s="1"/>
  <c r="E31" i="3"/>
  <c r="E39" i="3"/>
  <c r="G39" i="3" s="1"/>
  <c r="E30" i="3"/>
  <c r="E35" i="3"/>
  <c r="G35" i="3" s="1"/>
  <c r="E33" i="3"/>
  <c r="E40" i="3"/>
  <c r="G40" i="3" s="1"/>
  <c r="E28" i="3"/>
  <c r="H42" i="3"/>
  <c r="I308" i="1"/>
  <c r="C6" i="7" s="1"/>
  <c r="H24" i="3"/>
  <c r="H34" i="3"/>
  <c r="H37" i="3"/>
  <c r="H41" i="3"/>
  <c r="G25" i="3" l="1"/>
  <c r="F43" i="3"/>
  <c r="F45" i="3" s="1"/>
  <c r="G26" i="3"/>
  <c r="H35" i="3"/>
  <c r="H36" i="3"/>
  <c r="H38" i="3"/>
  <c r="H29" i="3"/>
  <c r="H39" i="3"/>
  <c r="E43" i="3"/>
  <c r="E45" i="3" s="1"/>
  <c r="H40" i="3"/>
  <c r="G28" i="3"/>
  <c r="G30" i="3"/>
  <c r="G33" i="3"/>
  <c r="G31" i="3"/>
  <c r="H27" i="4"/>
  <c r="H26" i="3" l="1"/>
  <c r="H25" i="3"/>
  <c r="H33" i="3"/>
  <c r="H28" i="3"/>
  <c r="H30" i="3"/>
  <c r="H31" i="3"/>
  <c r="I27" i="4"/>
  <c r="D27" i="3" s="1"/>
  <c r="H229" i="4"/>
  <c r="G27" i="3" l="1"/>
  <c r="H27" i="3"/>
  <c r="I229" i="4"/>
  <c r="C7" i="7" s="1"/>
  <c r="D43" i="3" l="1"/>
  <c r="D45" i="3" s="1"/>
  <c r="G43" i="3" l="1"/>
  <c r="C4" i="7" s="1"/>
  <c r="G45" i="3" l="1"/>
  <c r="C5" i="7" s="1"/>
</calcChain>
</file>

<file path=xl/sharedStrings.xml><?xml version="1.0" encoding="utf-8"?>
<sst xmlns="http://schemas.openxmlformats.org/spreadsheetml/2006/main" count="2523" uniqueCount="839">
  <si>
    <t>SOMERSET</t>
  </si>
  <si>
    <t>www.est-e-mate.co.uk</t>
  </si>
  <si>
    <t>HILLCOMMON</t>
  </si>
  <si>
    <t>BEACONSTONE</t>
  </si>
  <si>
    <t>TAUNTON</t>
  </si>
  <si>
    <t>TA4 1DU</t>
  </si>
  <si>
    <t>Quantity (Including Wastage)</t>
  </si>
  <si>
    <t>EST-E-MATE (SOUTH WEST) LTD.</t>
  </si>
  <si>
    <t>enquiries@est-e-mate.co.uk</t>
  </si>
  <si>
    <t>Description</t>
  </si>
  <si>
    <t>Value</t>
  </si>
  <si>
    <t>Supply &amp; Fit Ceramic Wall Tiling</t>
  </si>
  <si>
    <t>Supply &amp; Install Kitchen</t>
  </si>
  <si>
    <t>Grand Total</t>
  </si>
  <si>
    <t>Total</t>
  </si>
  <si>
    <t>Labour Detail</t>
  </si>
  <si>
    <t>Total Cost*</t>
  </si>
  <si>
    <t>Unit Cost*</t>
  </si>
  <si>
    <t>*All figures are excluding VAT*</t>
  </si>
  <si>
    <t>Build Phase</t>
  </si>
  <si>
    <t>Item Used For</t>
  </si>
  <si>
    <t>Unit</t>
  </si>
  <si>
    <t>Material Detail</t>
  </si>
  <si>
    <t>Plant Detail</t>
  </si>
  <si>
    <t>TOTAL PROVISIONAL &amp; PC SUMS</t>
  </si>
  <si>
    <t>Summary</t>
  </si>
  <si>
    <t>TOTAL</t>
  </si>
  <si>
    <t>Provisional &amp; PC Sums</t>
  </si>
  <si>
    <t>Supply &amp; Install Utility Units</t>
  </si>
  <si>
    <t>Electrical Works</t>
  </si>
  <si>
    <t>Heating Works</t>
  </si>
  <si>
    <t>Plumbing Works</t>
  </si>
  <si>
    <t>Labour*</t>
  </si>
  <si>
    <t>Material*</t>
  </si>
  <si>
    <t>Plant*</t>
  </si>
  <si>
    <t>Total*</t>
  </si>
  <si>
    <t>Quantity</t>
  </si>
  <si>
    <t>Supply Only Of Sanitary ware</t>
  </si>
  <si>
    <t>Form Pipe Boxing</t>
  </si>
  <si>
    <t>B.W.I.C. With Plumbing, Heating &amp; Electrics</t>
  </si>
  <si>
    <t>Total (Including Profit)*</t>
  </si>
  <si>
    <t>Grand Total on Summary = LMP+Prov &amp; PC</t>
  </si>
  <si>
    <t>Material Profit</t>
  </si>
  <si>
    <t>Labour Profit</t>
  </si>
  <si>
    <t>Plant Profit</t>
  </si>
  <si>
    <t>CHECKS</t>
  </si>
  <si>
    <t>This is here to help those with little or no excel Knowledge.</t>
  </si>
  <si>
    <r>
      <rPr>
        <b/>
        <sz val="14"/>
        <color theme="1"/>
        <rFont val="Calibri"/>
        <family val="2"/>
        <scheme val="minor"/>
      </rPr>
      <t>Material Detail</t>
    </r>
    <r>
      <rPr>
        <sz val="14"/>
        <color theme="1"/>
        <rFont val="Calibri"/>
        <family val="2"/>
        <scheme val="minor"/>
      </rPr>
      <t xml:space="preserve"> - this sheet details all of the materials on the job.</t>
    </r>
  </si>
  <si>
    <r>
      <rPr>
        <b/>
        <sz val="14"/>
        <color theme="1"/>
        <rFont val="Calibri"/>
        <family val="2"/>
        <scheme val="minor"/>
      </rPr>
      <t>Plant Detail</t>
    </r>
    <r>
      <rPr>
        <sz val="14"/>
        <color theme="1"/>
        <rFont val="Calibri"/>
        <family val="2"/>
        <scheme val="minor"/>
      </rPr>
      <t xml:space="preserve"> - this sheet details all of the plant on the job.</t>
    </r>
  </si>
  <si>
    <t>Any changes that you make will automatically update the totals throughout this estimate.</t>
  </si>
  <si>
    <r>
      <t xml:space="preserve">Checks - </t>
    </r>
    <r>
      <rPr>
        <sz val="14"/>
        <color theme="1"/>
        <rFont val="Calibri"/>
        <family val="2"/>
        <scheme val="minor"/>
      </rPr>
      <t xml:space="preserve">if you make changes to any of the figures, please check this page, all cells should be </t>
    </r>
    <r>
      <rPr>
        <b/>
        <sz val="14"/>
        <color rgb="FF92D050"/>
        <rFont val="Calibri"/>
        <family val="2"/>
        <scheme val="minor"/>
      </rPr>
      <t>Green</t>
    </r>
    <r>
      <rPr>
        <sz val="14"/>
        <rFont val="Calibri"/>
        <family val="2"/>
        <scheme val="minor"/>
      </rPr>
      <t>,</t>
    </r>
    <r>
      <rPr>
        <sz val="14"/>
        <color theme="1"/>
        <rFont val="Calibri"/>
        <family val="2"/>
        <scheme val="minor"/>
      </rPr>
      <t xml:space="preserve"> if any of the cells are </t>
    </r>
    <r>
      <rPr>
        <b/>
        <sz val="14"/>
        <color rgb="FFFF0000"/>
        <rFont val="Calibri"/>
        <family val="2"/>
        <scheme val="minor"/>
      </rPr>
      <t>red</t>
    </r>
    <r>
      <rPr>
        <sz val="14"/>
        <color theme="1"/>
        <rFont val="Calibri"/>
        <family val="2"/>
        <scheme val="minor"/>
      </rPr>
      <t>, this means that the spreadsheet is damaged in some way. This should not happen as all the cells that contain formula are locked and not changeable.</t>
    </r>
  </si>
  <si>
    <t>Printing</t>
  </si>
  <si>
    <r>
      <rPr>
        <b/>
        <sz val="14"/>
        <color theme="1"/>
        <rFont val="Calibri"/>
        <family val="2"/>
        <scheme val="minor"/>
      </rPr>
      <t>Labour Detail</t>
    </r>
    <r>
      <rPr>
        <sz val="14"/>
        <color theme="1"/>
        <rFont val="Calibri"/>
        <family val="2"/>
        <scheme val="minor"/>
      </rPr>
      <t xml:space="preserve"> - this sheet details all of the labour on the job.</t>
    </r>
  </si>
  <si>
    <t>Nothing to advise.</t>
  </si>
  <si>
    <t>Items for your attention</t>
  </si>
  <si>
    <t>Post Code</t>
  </si>
  <si>
    <t>Totals from LMP Tabs = Summary</t>
  </si>
  <si>
    <t>Labour Rates</t>
  </si>
  <si>
    <t>Trade</t>
  </si>
  <si>
    <t>Rate</t>
  </si>
  <si>
    <t xml:space="preserve">Bricklayer </t>
  </si>
  <si>
    <t>Bricklayer's Labourer</t>
  </si>
  <si>
    <t xml:space="preserve">Building Design Co-ordinator </t>
  </si>
  <si>
    <t xml:space="preserve">Ceramic Tiler </t>
  </si>
  <si>
    <t xml:space="preserve">Contracts Manager </t>
  </si>
  <si>
    <t xml:space="preserve">Decorator </t>
  </si>
  <si>
    <t xml:space="preserve">Electrician </t>
  </si>
  <si>
    <t xml:space="preserve">Electricians Mate </t>
  </si>
  <si>
    <t xml:space="preserve">Gas Installer </t>
  </si>
  <si>
    <t>General Labourer</t>
  </si>
  <si>
    <t>Groundworker</t>
  </si>
  <si>
    <t xml:space="preserve">Groundwork Labourer </t>
  </si>
  <si>
    <t>Health And Safety Co-ordinator</t>
  </si>
  <si>
    <t xml:space="preserve">Insulation specialist </t>
  </si>
  <si>
    <t xml:space="preserve">Joiner </t>
  </si>
  <si>
    <t xml:space="preserve">Joiners Mate </t>
  </si>
  <si>
    <t xml:space="preserve">2nd Fix carpenter </t>
  </si>
  <si>
    <t xml:space="preserve">Landscape Gardener </t>
  </si>
  <si>
    <t>Plasterer</t>
  </si>
  <si>
    <t>Plasterers Mate</t>
  </si>
  <si>
    <t>Plumber</t>
  </si>
  <si>
    <t>Plumbers Mate</t>
  </si>
  <si>
    <t>Roof tiler</t>
  </si>
  <si>
    <t>Roof tilers mate</t>
  </si>
  <si>
    <t>Services Co-ordinator</t>
  </si>
  <si>
    <t>Site Manager</t>
  </si>
  <si>
    <t>Specialist Fitter</t>
  </si>
  <si>
    <t>Specialist Floor Fitter</t>
  </si>
  <si>
    <t>Contact</t>
  </si>
  <si>
    <t>Client</t>
  </si>
  <si>
    <t>2 Bricklayers and Mate</t>
  </si>
  <si>
    <t>4 Bricklayers and  2 Mates</t>
  </si>
  <si>
    <t>Bricklayer</t>
  </si>
  <si>
    <t>Bricklayer and Labourer</t>
  </si>
  <si>
    <t>Bricklayers Labourer</t>
  </si>
  <si>
    <t>2nd Fix Carpenter</t>
  </si>
  <si>
    <t>Joiner</t>
  </si>
  <si>
    <t>Joiner + Mate</t>
  </si>
  <si>
    <t>Joiners Mate</t>
  </si>
  <si>
    <t>Ceramic Tiler</t>
  </si>
  <si>
    <t>Decorator</t>
  </si>
  <si>
    <t>Electrician</t>
  </si>
  <si>
    <t>Electrician and Mate</t>
  </si>
  <si>
    <t>Electricians Mate</t>
  </si>
  <si>
    <t>Gas Installer</t>
  </si>
  <si>
    <t>Groundwork Labourer</t>
  </si>
  <si>
    <t>Groundworker and Labourer</t>
  </si>
  <si>
    <t>Insulation Specialist</t>
  </si>
  <si>
    <t>Landscape Gardener</t>
  </si>
  <si>
    <t>Building Design Coordinator</t>
  </si>
  <si>
    <t>Contracts Manager</t>
  </si>
  <si>
    <t>Health and Safety Coordinator</t>
  </si>
  <si>
    <t>Services Coordinator</t>
  </si>
  <si>
    <t>Site manager</t>
  </si>
  <si>
    <t>2 Plasterers and 1 Plasterers Mate</t>
  </si>
  <si>
    <t>Plumber &amp; Mate</t>
  </si>
  <si>
    <t>2 Roof tilers  + mate</t>
  </si>
  <si>
    <t>3 Roof tilers  + mate</t>
  </si>
  <si>
    <t>Roof tiler + mate</t>
  </si>
  <si>
    <t>Roof Tilers Mate</t>
  </si>
  <si>
    <r>
      <t xml:space="preserve">All cells (boxes) in </t>
    </r>
    <r>
      <rPr>
        <b/>
        <sz val="14"/>
        <color rgb="FFED7D31"/>
        <rFont val="Calibri"/>
        <family val="2"/>
        <scheme val="minor"/>
      </rPr>
      <t>Orange</t>
    </r>
    <r>
      <rPr>
        <sz val="14"/>
        <color theme="1"/>
        <rFont val="Calibri"/>
        <family val="2"/>
        <scheme val="minor"/>
      </rPr>
      <t xml:space="preserve"> can be altered.</t>
    </r>
  </si>
  <si>
    <r>
      <t xml:space="preserve">Labour Rates </t>
    </r>
    <r>
      <rPr>
        <sz val="14"/>
        <color theme="1"/>
        <rFont val="Calibri"/>
        <family val="2"/>
        <scheme val="minor"/>
      </rPr>
      <t>- this sheet lists all of the possible trades on the job and allows you to change the rates.</t>
    </r>
  </si>
  <si>
    <t>Site Details</t>
  </si>
  <si>
    <t>01823 400480</t>
  </si>
  <si>
    <t>Job Number</t>
  </si>
  <si>
    <t>Job No.</t>
  </si>
  <si>
    <t>Material</t>
  </si>
  <si>
    <t>Unit Price</t>
  </si>
  <si>
    <t>Material Rates</t>
  </si>
  <si>
    <t>Site set up</t>
  </si>
  <si>
    <t>Demolition</t>
  </si>
  <si>
    <t>Commencement</t>
  </si>
  <si>
    <t>Foundations</t>
  </si>
  <si>
    <t>Footings</t>
  </si>
  <si>
    <t>Drains</t>
  </si>
  <si>
    <t>Oversite and slabbing</t>
  </si>
  <si>
    <t>Brickwork Shell</t>
  </si>
  <si>
    <t>Erect Scaffold</t>
  </si>
  <si>
    <t>First Floor Joists</t>
  </si>
  <si>
    <t>Structural Openings</t>
  </si>
  <si>
    <t>Roof Structure</t>
  </si>
  <si>
    <t>Roof Tiling</t>
  </si>
  <si>
    <t>Joinery 1st Fix</t>
  </si>
  <si>
    <t>Plastering</t>
  </si>
  <si>
    <t>Joinery 2nd Fix</t>
  </si>
  <si>
    <t>Internal Decoration</t>
  </si>
  <si>
    <t>External Decoration</t>
  </si>
  <si>
    <t>Completion</t>
  </si>
  <si>
    <t>Provisionals Transferred Successfully?</t>
  </si>
  <si>
    <t>Initial Provisionals Figure</t>
  </si>
  <si>
    <t>Material Detail Transferred Successfully?</t>
  </si>
  <si>
    <t>Labour Detail Transferred Successfully?</t>
  </si>
  <si>
    <t>Plant Detail Transferred Successfully?</t>
  </si>
  <si>
    <t>Initial Material Detail Figure</t>
  </si>
  <si>
    <t>Initial Plant Detail Figure</t>
  </si>
  <si>
    <t>Ok</t>
  </si>
  <si>
    <r>
      <t xml:space="preserve">Provisional &amp; PC Sums - </t>
    </r>
    <r>
      <rPr>
        <sz val="14"/>
        <color theme="1"/>
        <rFont val="Calibri"/>
        <family val="2"/>
        <scheme val="minor"/>
      </rPr>
      <t>this page contains a list of Provisional and PC Sums detailing items that there is either insufficient detail or specification to accurately estimate.</t>
    </r>
  </si>
  <si>
    <t>Firstly, please note that you are on the "Guide" sheet, if you look at the bottom of the screen there are various tabs, each one of these is a sheet, please click on these tabs to view the page.</t>
  </si>
  <si>
    <r>
      <rPr>
        <b/>
        <sz val="14"/>
        <color theme="1"/>
        <rFont val="Calibri"/>
        <family val="2"/>
        <scheme val="minor"/>
      </rPr>
      <t>Material Rates</t>
    </r>
    <r>
      <rPr>
        <sz val="14"/>
        <color theme="1"/>
        <rFont val="Calibri"/>
        <family val="2"/>
        <scheme val="minor"/>
      </rPr>
      <t xml:space="preserve"> - this sheet lists all the materials in your estimate, with the unit costs for each along side them. You are able to change these rates to suit yourself. Changing a rate on this page will update the figures on the "Material Detail" page, and the summary page.</t>
    </r>
  </si>
  <si>
    <t>USER GUIDE</t>
  </si>
  <si>
    <t>Material Rates - All Recognised?</t>
  </si>
  <si>
    <t>Labour Rates - All Recognised?</t>
  </si>
  <si>
    <t>Partition Installer</t>
  </si>
  <si>
    <r>
      <t xml:space="preserve">If you have any questions about this spreadsheet, or the check sheet is showing an error, please contact </t>
    </r>
    <r>
      <rPr>
        <b/>
        <sz val="14"/>
        <color theme="1"/>
        <rFont val="Calibri"/>
        <family val="2"/>
        <scheme val="minor"/>
      </rPr>
      <t>Jordan Priddle</t>
    </r>
    <r>
      <rPr>
        <sz val="14"/>
        <color theme="1"/>
        <rFont val="Calibri"/>
        <family val="2"/>
        <scheme val="minor"/>
      </rPr>
      <t xml:space="preserve"> on </t>
    </r>
    <r>
      <rPr>
        <b/>
        <sz val="14"/>
        <color theme="1"/>
        <rFont val="Calibri"/>
        <family val="2"/>
        <scheme val="minor"/>
      </rPr>
      <t>01823 400480</t>
    </r>
    <r>
      <rPr>
        <sz val="14"/>
        <color theme="1"/>
        <rFont val="Calibri"/>
        <family val="2"/>
        <scheme val="minor"/>
      </rPr>
      <t xml:space="preserve">, between 08:30 &amp; 16:30 (Mon-Thu) and between 08:30 &amp; 14:00 on Fridays, or by email:               </t>
    </r>
    <r>
      <rPr>
        <b/>
        <sz val="14"/>
        <color theme="1"/>
        <rFont val="Calibri"/>
        <family val="2"/>
        <scheme val="minor"/>
      </rPr>
      <t>jordan.priddle@est-e-mate.co.uk.</t>
    </r>
  </si>
  <si>
    <t>Total Qty</t>
  </si>
  <si>
    <t>These totals include the profit margin you have set!</t>
  </si>
  <si>
    <t>Please enter the profit margin you wish to add to the Material cost here ----------------&gt;</t>
  </si>
  <si>
    <t>Please enter the profit margin you wish to add to the Labour cost here ------------------&gt;</t>
  </si>
  <si>
    <t>Have you remembered to set your profit margin?</t>
  </si>
  <si>
    <t>Please enter the profit margin you wish to add to the Plant cost here --------------------&gt;</t>
  </si>
  <si>
    <r>
      <rPr>
        <b/>
        <sz val="14"/>
        <color theme="1"/>
        <rFont val="Calibri"/>
        <family val="2"/>
        <scheme val="minor"/>
      </rPr>
      <t xml:space="preserve">Summary </t>
    </r>
    <r>
      <rPr>
        <sz val="14"/>
        <color theme="1"/>
        <rFont val="Calibri"/>
        <family val="2"/>
        <scheme val="minor"/>
      </rPr>
      <t xml:space="preserve">- this sheet shows a summary of the job, broken down by build phase, and split vertically by Labour, Materials &amp; Plant. The final figure, shown at the bottom right corner of the table, is </t>
    </r>
    <r>
      <rPr>
        <b/>
        <sz val="14"/>
        <color rgb="FFFF0000"/>
        <rFont val="Calibri"/>
        <family val="2"/>
        <scheme val="minor"/>
      </rPr>
      <t>including Profit at the rate you have set</t>
    </r>
    <r>
      <rPr>
        <sz val="14"/>
        <color theme="1"/>
        <rFont val="Calibri"/>
        <family val="2"/>
        <scheme val="minor"/>
      </rPr>
      <t xml:space="preserve"> but is </t>
    </r>
    <r>
      <rPr>
        <b/>
        <sz val="14"/>
        <color theme="1"/>
        <rFont val="Calibri"/>
        <family val="2"/>
        <scheme val="minor"/>
      </rPr>
      <t xml:space="preserve">excluding VAT. </t>
    </r>
    <r>
      <rPr>
        <sz val="14"/>
        <color theme="1"/>
        <rFont val="Calibri"/>
        <family val="2"/>
        <scheme val="minor"/>
      </rPr>
      <t>As this is a summary page, none of these figures can be altered.</t>
    </r>
  </si>
  <si>
    <t>Our Job Number</t>
  </si>
  <si>
    <t>Our Customer</t>
  </si>
  <si>
    <t>Our Contact</t>
  </si>
  <si>
    <t>Site Address 1</t>
  </si>
  <si>
    <t>Site Address 2</t>
  </si>
  <si>
    <t>City/Town</t>
  </si>
  <si>
    <t>Basic Toolkit</t>
  </si>
  <si>
    <t>Sledge Hammer 7lb</t>
  </si>
  <si>
    <t>Each</t>
  </si>
  <si>
    <t>Outdoor Broom</t>
  </si>
  <si>
    <t>Saw 22 Hardpoint</t>
  </si>
  <si>
    <t>Canvas Gloves</t>
  </si>
  <si>
    <t>PR</t>
  </si>
  <si>
    <t>Multibit Screw Driver</t>
  </si>
  <si>
    <t>Hose Pipe</t>
  </si>
  <si>
    <t>Hosepipe Tap Connector</t>
  </si>
  <si>
    <t>Hosepipe 75m</t>
  </si>
  <si>
    <t>Tape Measure</t>
  </si>
  <si>
    <t>Surveyors Tape Measure 50m</t>
  </si>
  <si>
    <t>Structural concrete</t>
  </si>
  <si>
    <t>R'mix Concrete GEN 1 50 - 70mm slump 6m3 (Allowance £100)</t>
  </si>
  <si>
    <t>M3</t>
  </si>
  <si>
    <t>Blockwork to Inner leaf below dpc</t>
  </si>
  <si>
    <t>Solid Dense Concrete Block 7N 440 x 215 x 100mm</t>
  </si>
  <si>
    <t>M2</t>
  </si>
  <si>
    <t>Blockwork to outer leaf below dpc</t>
  </si>
  <si>
    <t>Cavity Fill</t>
  </si>
  <si>
    <t>R'mix Concrete GEN 1, 125mm slump 2-3 m3 (Allowance £105)</t>
  </si>
  <si>
    <t>Cement below dpc in blockwork</t>
  </si>
  <si>
    <t>Blue Circle Mastercrete Original Cement 25kg Bag</t>
  </si>
  <si>
    <t>Sand below dpc in blockwork</t>
  </si>
  <si>
    <t>Building Sand Bulk Bag</t>
  </si>
  <si>
    <t>Blockwork below dpc</t>
  </si>
  <si>
    <t>Sub-base to concrete slab</t>
  </si>
  <si>
    <t>Sub Base MOT Type 1 Bulk Bag</t>
  </si>
  <si>
    <t>Sand blinding to slab</t>
  </si>
  <si>
    <t>Concrete in slab</t>
  </si>
  <si>
    <t>R'mix Concrete RC 30, 50mm slump 6m3 (Allowance £95)</t>
  </si>
  <si>
    <t>DPM to concrete slab</t>
  </si>
  <si>
    <t>Polythene DPM Blue 300mu 4 x 25m PIFA (27.6kg)</t>
  </si>
  <si>
    <t>Insulation to underside of slab</t>
  </si>
  <si>
    <t>Polyisocyanurate Insulation Board 2400 x 1200 x 100mm</t>
  </si>
  <si>
    <t>Perimeter insulation</t>
  </si>
  <si>
    <t>Polyisocyanurate Insulation Board 2400 x 1200 x 25mm</t>
  </si>
  <si>
    <t>SH</t>
  </si>
  <si>
    <t>Concrete surround to manhole</t>
  </si>
  <si>
    <t>Concrete to manhole base</t>
  </si>
  <si>
    <t>Inlet bends</t>
  </si>
  <si>
    <t>Plastic Pipe Bend SS 11.25 deg 110mm</t>
  </si>
  <si>
    <t>Manhole base</t>
  </si>
  <si>
    <t>Universal M/H Access Chamber Base Unit 215x100mm</t>
  </si>
  <si>
    <t>Manhole cover</t>
  </si>
  <si>
    <t>Universal M/H Polymer Cover &amp; Frame 345x345mm</t>
  </si>
  <si>
    <t>Drainage pipe collars</t>
  </si>
  <si>
    <t>Plastic Pipe Coupling DS 110mm</t>
  </si>
  <si>
    <t>Pipe bedding</t>
  </si>
  <si>
    <t>Pea Gravel Bulk Bag</t>
  </si>
  <si>
    <t>Drainage pipe</t>
  </si>
  <si>
    <t>Plastic Pipe Plain Ended 3m x 110mm</t>
  </si>
  <si>
    <t>87.5 Drainage bends</t>
  </si>
  <si>
    <t>Plastic Pipe Bend DS 87.5 deg 110mm</t>
  </si>
  <si>
    <t>Pipe cover material</t>
  </si>
  <si>
    <t>Drainage back inlet gullies</t>
  </si>
  <si>
    <t>Plastic Inlet Gully 110mm</t>
  </si>
  <si>
    <t>Drainage gullies</t>
  </si>
  <si>
    <t>Plastic Paved Area Gully 110mm (with Grid)</t>
  </si>
  <si>
    <t>Manhole raising pieces</t>
  </si>
  <si>
    <t>Universal M/H Access Chamber Raising Piece 150mm</t>
  </si>
  <si>
    <t>Cavity closure</t>
  </si>
  <si>
    <t>Cavity Closer 100mm x 3m</t>
  </si>
  <si>
    <t>Cement above dpc in blockwork</t>
  </si>
  <si>
    <t>DPC to blockwork</t>
  </si>
  <si>
    <t>Pitch Polymer DPC 100mm x 20m</t>
  </si>
  <si>
    <t>Dummy frame timber</t>
  </si>
  <si>
    <t>Sawn Softwood Kiln Dried 47.0 x 75mm</t>
  </si>
  <si>
    <t>MT</t>
  </si>
  <si>
    <t>External/Combination lintel</t>
  </si>
  <si>
    <t>Steel Lintel 100 mm Cavity x 1200mm</t>
  </si>
  <si>
    <t>Steel Lintel 100 mm Cavity x 2100mm</t>
  </si>
  <si>
    <t>Steel Lintel 100 mm Cavity x 1800mm</t>
  </si>
  <si>
    <t>Steel Lintel 100 mm Cavity x 1500mm</t>
  </si>
  <si>
    <t>Catnic BSD100 2400mm</t>
  </si>
  <si>
    <t>EA</t>
  </si>
  <si>
    <t>Internal lintel</t>
  </si>
  <si>
    <t>Catnic BSD100 1200mm</t>
  </si>
  <si>
    <t>Sand above dpc in blockwork</t>
  </si>
  <si>
    <t>Vertical DPC</t>
  </si>
  <si>
    <t>Pitch Polymer DPC 150mm x 20m</t>
  </si>
  <si>
    <t>Vertical DPC to sides of window</t>
  </si>
  <si>
    <t>Partition blocks above dpc less openings</t>
  </si>
  <si>
    <t>Insulation Block Standard 440 x 215 x 100mm</t>
  </si>
  <si>
    <t>Cement above dpc in outer blockwork</t>
  </si>
  <si>
    <t>Outer leaf blocks above dpc less openings</t>
  </si>
  <si>
    <t>Inner leaf blocks above dpc less openings</t>
  </si>
  <si>
    <t>Brick ties to cavity blockwalls</t>
  </si>
  <si>
    <t>Brickwork Tie DD140 Type 4 225mm</t>
  </si>
  <si>
    <t>Sand above dpc in inner blockwork</t>
  </si>
  <si>
    <t>Cement above dpc in inner blockwork</t>
  </si>
  <si>
    <t>Sand above dpc in outer blockwork</t>
  </si>
  <si>
    <t>DPC to inner leaf</t>
  </si>
  <si>
    <t>Cavity Insulation to cavity blockwalls</t>
  </si>
  <si>
    <t>Polyisocyanurate Insulation Board 1200 x 450 x 100mm</t>
  </si>
  <si>
    <t>Polyisocyanurate Insulation Board 1200 x 450 x 50mm</t>
  </si>
  <si>
    <t>DPC to outer leaf</t>
  </si>
  <si>
    <t>Gable abutment (To abutment)</t>
  </si>
  <si>
    <t>Cavity Tray Gable Abutment</t>
  </si>
  <si>
    <t>Padstones</t>
  </si>
  <si>
    <t>Prestressed Concrete Lintel 65 x 100 x 600mm</t>
  </si>
  <si>
    <t>Allowance for sundries</t>
  </si>
  <si>
    <t>Sundry Materials (£)</t>
  </si>
  <si>
    <t>Sealant to wall connection</t>
  </si>
  <si>
    <t>Polysulphide Sealant Brown</t>
  </si>
  <si>
    <t>Wall starters</t>
  </si>
  <si>
    <t>Wall Starter Stainless Steel 2.4M</t>
  </si>
  <si>
    <t>Bracing between floor joists</t>
  </si>
  <si>
    <t>Sawn Dry Graded Structural Softwood Treated 47.0 x 200mm</t>
  </si>
  <si>
    <t>Joist Hangers for trimmers</t>
  </si>
  <si>
    <t>Heavy Duty Joist Hanger 75 x 200mm</t>
  </si>
  <si>
    <t>Floor joist straps</t>
  </si>
  <si>
    <t>Lateral Restraint Strap 30 x 5 x 1200mm bent at 150mmm</t>
  </si>
  <si>
    <t>Floor trimmer No 1</t>
  </si>
  <si>
    <t>Sawn Dry Graded Structural Softwood Treated 75.0 x 200mm</t>
  </si>
  <si>
    <t>Floor joist hangers</t>
  </si>
  <si>
    <t>Joist Hanger  50mm Standard Leg</t>
  </si>
  <si>
    <t>Nailing allowance to floor structure</t>
  </si>
  <si>
    <t>Round Wire Nails Bright 100mm x 25kg</t>
  </si>
  <si>
    <t>BX</t>
  </si>
  <si>
    <t>Floor joists</t>
  </si>
  <si>
    <t>Floor joist boots</t>
  </si>
  <si>
    <t>Joist Boot</t>
  </si>
  <si>
    <t>Lintel Number 1</t>
  </si>
  <si>
    <t>Catnic BSD100 3000mm</t>
  </si>
  <si>
    <t>Catnic BSD100 2700mm</t>
  </si>
  <si>
    <t>Lintel Number 2</t>
  </si>
  <si>
    <t>Noggings to steelwork</t>
  </si>
  <si>
    <t>Sawn Softwood Kiln Dried Treated 47.0 x 50mm</t>
  </si>
  <si>
    <t>Padstones to support steelwork</t>
  </si>
  <si>
    <t>Concrete Padstone 440x140x215mm</t>
  </si>
  <si>
    <t>Double rafters (trimmers)</t>
  </si>
  <si>
    <t>Regularised Joist Kiln Dried C16 Graded 47.0 x 100mm</t>
  </si>
  <si>
    <t>Top and bottom trimmers</t>
  </si>
  <si>
    <t>Window</t>
  </si>
  <si>
    <t>VELUX Roof Window GGL CK02 3059 Centre Pivot Thermostar 550x 780mm</t>
  </si>
  <si>
    <t>Eaves ventilator fixings</t>
  </si>
  <si>
    <t>Wood Screws Steel CSK Twin Thread 6 x 0.75 inch (200 box)</t>
  </si>
  <si>
    <t>Apex bracing</t>
  </si>
  <si>
    <t>Sawn Dry Graded Structural Softwood Treated 25.0 x 100mm</t>
  </si>
  <si>
    <t>Stop ends</t>
  </si>
  <si>
    <t>Plastic Half Round Gutter Stop End External 112mm</t>
  </si>
  <si>
    <t>Down pipe</t>
  </si>
  <si>
    <t>Plastic Round Downpipe 4m x 68mm</t>
  </si>
  <si>
    <t>Gutter</t>
  </si>
  <si>
    <t>Plastic Half Round Gutter 4m x 112mm</t>
  </si>
  <si>
    <t>Gable straps at verge level</t>
  </si>
  <si>
    <t>Lateral Restraint Strap 30 x 5 x 1600mm bent at 100mmm</t>
  </si>
  <si>
    <t>Wallplate straps</t>
  </si>
  <si>
    <t>Eaves ventilator</t>
  </si>
  <si>
    <t>Soffit Vent  2440mm (For 6-10mm soffit board)</t>
  </si>
  <si>
    <t>Tilting fillet support board</t>
  </si>
  <si>
    <t>Cement Soffit Strip 2400 x 150 x 4.5mm</t>
  </si>
  <si>
    <t>Tilting fillets</t>
  </si>
  <si>
    <t>Sawn Firring Treated 47.0 x 50mm (2 Pack)</t>
  </si>
  <si>
    <t xml:space="preserve">Bargeboard fixings </t>
  </si>
  <si>
    <t>Lost Head Round Wire Nails Bright 65mm x 25kg</t>
  </si>
  <si>
    <t>Bargeboard</t>
  </si>
  <si>
    <t>White 175mm Square Fascia x 16mm x 5.0M</t>
  </si>
  <si>
    <t>White Shiplap Cladding 150 x 5M</t>
  </si>
  <si>
    <t>Gutter unions</t>
  </si>
  <si>
    <t>Plastic Half Round Gutter Union Bracket 112mm</t>
  </si>
  <si>
    <t>Roof structure fixings (allowance)</t>
  </si>
  <si>
    <t>Apex truss roof rafters</t>
  </si>
  <si>
    <t>Roof Trusses, 5850 mm span Treated (Allowance £35)</t>
  </si>
  <si>
    <t>Longitudinal bracing</t>
  </si>
  <si>
    <t>Diagonal bracing</t>
  </si>
  <si>
    <t>Wall plate</t>
  </si>
  <si>
    <t>Sawn Dry Graded Structural Softwood Treated 47.0 x 100mm</t>
  </si>
  <si>
    <t>Gable ladder noggings</t>
  </si>
  <si>
    <t>Truss Clips</t>
  </si>
  <si>
    <t>Truss Clip 50mm</t>
  </si>
  <si>
    <t>Noggings between roof joists</t>
  </si>
  <si>
    <t>Gable straps at joist level</t>
  </si>
  <si>
    <t>Eaves fascia</t>
  </si>
  <si>
    <t>PSE Softwood 25 x 150mm (Redwood)</t>
  </si>
  <si>
    <t>Gutter outlet</t>
  </si>
  <si>
    <t>Plastic Half Round Gutter Running Outlet 68mm Downpipe</t>
  </si>
  <si>
    <t>Down pipe unions</t>
  </si>
  <si>
    <t>Plastic Round Downpipe Connector 68mm</t>
  </si>
  <si>
    <t>Down pipe clips</t>
  </si>
  <si>
    <t>Plastic Round Downpipe  Bracket 68mm</t>
  </si>
  <si>
    <t>Swan necks</t>
  </si>
  <si>
    <t>Plastic Round Downpipe Bend  68mm</t>
  </si>
  <si>
    <t>Primer for bargeboard and fascia</t>
  </si>
  <si>
    <t>Undercoat White 5 Litre</t>
  </si>
  <si>
    <t>Gutter clips</t>
  </si>
  <si>
    <t>Plastic Half Round Gutter Support Bracket 112mm</t>
  </si>
  <si>
    <t>Lean to roof eaves wall plate</t>
  </si>
  <si>
    <t>Sawn Dry Graded Structural Softwood Treated 75.0 x 150mm</t>
  </si>
  <si>
    <t>Noggings between rafters</t>
  </si>
  <si>
    <t>Lean to roof rafters</t>
  </si>
  <si>
    <t>Lean to roof joists</t>
  </si>
  <si>
    <t>Lean to roof eaves wall plate fixings</t>
  </si>
  <si>
    <t>Hammer in Fixing 8mm x 100mm (12 Bag)</t>
  </si>
  <si>
    <t>PK</t>
  </si>
  <si>
    <t>Lean to roof apex wall plate</t>
  </si>
  <si>
    <t>Sawn Dry Graded Structural Softwood Treated 47.0 x 150mm</t>
  </si>
  <si>
    <t>Sawn Dry Graded Structural Softwood Treated 47.0 x 125mm</t>
  </si>
  <si>
    <t>Lean to roof apex wall plate fixings</t>
  </si>
  <si>
    <t>Rawlbolt M12</t>
  </si>
  <si>
    <t>Lean to roof internal wall plate</t>
  </si>
  <si>
    <t>Lean to roof internal wall plate fixings</t>
  </si>
  <si>
    <t>Lean to roof purlins</t>
  </si>
  <si>
    <t>Sawn Dry Graded Structural Softwood Treated 75.0 x 225mm</t>
  </si>
  <si>
    <t>Primer for soffits</t>
  </si>
  <si>
    <t>Lean to roof longitudinal braces</t>
  </si>
  <si>
    <t>Lean to roof gable ladder rafters</t>
  </si>
  <si>
    <t>Soffit fixings</t>
  </si>
  <si>
    <t>Lean to truss rafters</t>
  </si>
  <si>
    <t>Mono truss  3900 mm span, Treated (Allowance £17)</t>
  </si>
  <si>
    <t>Gable soffits (side 2)</t>
  </si>
  <si>
    <t>Brazilian Hardwood Ply 2440 x 1220 x 9 mm WBP</t>
  </si>
  <si>
    <t>Flashing kit for roof window</t>
  </si>
  <si>
    <t>VELUX Flashing EDW CK02 0000</t>
  </si>
  <si>
    <t>Underfelt collar</t>
  </si>
  <si>
    <t>VELUX BFX Window Collar for Underfelt CK02 BFX CK02 1000</t>
  </si>
  <si>
    <t>Ridge tile</t>
  </si>
  <si>
    <t>Segmental Ridge Tile 457mm</t>
  </si>
  <si>
    <t>Cement pointing/bedding to verge</t>
  </si>
  <si>
    <t>Cement in  pointing/bedding to ridge</t>
  </si>
  <si>
    <t>Sand pointing/bedding to verge</t>
  </si>
  <si>
    <t>Sand pointing/bedding to ridge</t>
  </si>
  <si>
    <t>Tile Nails</t>
  </si>
  <si>
    <t>Round Wire Nails Galvanised 65mm x 25kg</t>
  </si>
  <si>
    <t>Tiles</t>
  </si>
  <si>
    <t>Roof Tile Concrete Interlocking Low Profile Each (10 per m2 approx) (Allowance £1.50 each)</t>
  </si>
  <si>
    <t>Lathe</t>
  </si>
  <si>
    <t>Sawn Batten Treated 25.0 x 50mm</t>
  </si>
  <si>
    <t>Lathe nails</t>
  </si>
  <si>
    <t>Roofing felt</t>
  </si>
  <si>
    <t>Breather Membrane 700 1.5 x 50 m</t>
  </si>
  <si>
    <t>Tile undercloak 1</t>
  </si>
  <si>
    <t>Gable abutment (On roof)</t>
  </si>
  <si>
    <t>LEAD Flashing Code 4 - 3m x 300mm</t>
  </si>
  <si>
    <t>RO</t>
  </si>
  <si>
    <t>Lean to roof cavity tray</t>
  </si>
  <si>
    <t>Horizontal Cavity Tray 440mm</t>
  </si>
  <si>
    <t>Lean to roof ridge tile or flashing</t>
  </si>
  <si>
    <t>Tile undercloak 2</t>
  </si>
  <si>
    <t>Door frame fixings to sides</t>
  </si>
  <si>
    <t>Door frame fixings to top and bottom</t>
  </si>
  <si>
    <t>Wood Screws Steel CSK Twin Thread 10 x 3 inch (100 box)</t>
  </si>
  <si>
    <t>Fixings to threshold board</t>
  </si>
  <si>
    <t>Wood Screws Steel CSK Twin Thread 10 x 2.5 inch (100 box)</t>
  </si>
  <si>
    <t>Internal  threshold board</t>
  </si>
  <si>
    <t>Hardwood Ply WBP 2440 x 1220 x 12mm</t>
  </si>
  <si>
    <t>210C PVC Window Clear Low E Glass 1200 x 1050mm</t>
  </si>
  <si>
    <t>310CC PVC Window Clear Low E Glass 1800 x 1050mm</t>
  </si>
  <si>
    <t>210C PVC Window Clear Low E Glass 900 x 1050mm</t>
  </si>
  <si>
    <t>PVC Window Clear Low E Glass 450 x 1050mm</t>
  </si>
  <si>
    <t>Window fixings to sides</t>
  </si>
  <si>
    <t>Window fixings to top and bottom</t>
  </si>
  <si>
    <t>Door casing</t>
  </si>
  <si>
    <t>PSE Softwood Door Casing Material 38 x 138mm (Redwood)</t>
  </si>
  <si>
    <t>M</t>
  </si>
  <si>
    <t>Fire Check 140 x 32mm Door Lining Loose Stops 5100mm</t>
  </si>
  <si>
    <t>Unprimed 138 x 32mm Door Lining Set Loose Stops 5100mm</t>
  </si>
  <si>
    <t>Door casing fixings</t>
  </si>
  <si>
    <t>Cut Clasp Nails 75mm x 25kg</t>
  </si>
  <si>
    <t>Door casing fixings to sides</t>
  </si>
  <si>
    <t>Fixings to window board</t>
  </si>
  <si>
    <t>Internal window board</t>
  </si>
  <si>
    <t xml:space="preserve">Window Board 25 x 219mm </t>
  </si>
  <si>
    <t>Vertical studding</t>
  </si>
  <si>
    <t>Horizontal rails (noggings)</t>
  </si>
  <si>
    <t>Head runner</t>
  </si>
  <si>
    <t>Sole plate</t>
  </si>
  <si>
    <t>Nailing allowance to studding</t>
  </si>
  <si>
    <t>Nailing to floorboards</t>
  </si>
  <si>
    <t>Floor Boards</t>
  </si>
  <si>
    <t>Moisture Resistant Chipboard Flooring  TG4 P5 2400 x 600 x 22.0mm</t>
  </si>
  <si>
    <t>Corner Bead</t>
  </si>
  <si>
    <t>PVC Plastering Corner Bead 2.44m</t>
  </si>
  <si>
    <t>Corner Bead to structural opening reveal</t>
  </si>
  <si>
    <t>Plaster finish to walls</t>
  </si>
  <si>
    <t>Board Finish Plaster 25kg</t>
  </si>
  <si>
    <t>Plastering to inner blockwall</t>
  </si>
  <si>
    <t>Plasterboard Square Edge 1200 x 2400 x 12.5mm</t>
  </si>
  <si>
    <t>Reveal and cill finish to plaster</t>
  </si>
  <si>
    <t>Reveal and cill plaster finish</t>
  </si>
  <si>
    <t>Reveal and cill plaster finish to window</t>
  </si>
  <si>
    <t>Reveal and cill plaster joint treatment</t>
  </si>
  <si>
    <t>Plasterboard Tape 50mm x 90m</t>
  </si>
  <si>
    <t>Reveal and cill plastering fixing system / basecoat</t>
  </si>
  <si>
    <t>Plasterboard Adhesive 25kg</t>
  </si>
  <si>
    <t>Reveal finish to plaster structural opening</t>
  </si>
  <si>
    <t>Reveal plaster finish to structural opening</t>
  </si>
  <si>
    <t>Reveal plaster joint treatment structural opening</t>
  </si>
  <si>
    <t>Reveal plastering fixing system / basecoat to opening</t>
  </si>
  <si>
    <t>Wall plastering fixing system / basecoat</t>
  </si>
  <si>
    <t>Wall plastering joint treatment</t>
  </si>
  <si>
    <t>Window reveal &amp; cill plaster fixing system / base coat</t>
  </si>
  <si>
    <t>Window reveal and cill finish to plaster</t>
  </si>
  <si>
    <t>Window reveal and cill plaster joint treatment</t>
  </si>
  <si>
    <t>Window reveal corner bead</t>
  </si>
  <si>
    <t>Plasterboard to roof ceilings</t>
  </si>
  <si>
    <t>Insulation to ceiling (layer 2)</t>
  </si>
  <si>
    <t>GP fibreglass insulation Roll 200mm 4.49m2</t>
  </si>
  <si>
    <t>GP fibreglass insulation Roll 150mm 6.99m2</t>
  </si>
  <si>
    <t>Insulation to ceiling (layer 1)</t>
  </si>
  <si>
    <t>Finish to plasterboard for roof ceilings</t>
  </si>
  <si>
    <t>Plasterboard joint treatment for roof ceilings</t>
  </si>
  <si>
    <t>Plasterboard fixings for roof ceilings</t>
  </si>
  <si>
    <t>Drywall Timber Screws 41mm 1000 box</t>
  </si>
  <si>
    <t>Outer blockwork finish fixing system / base</t>
  </si>
  <si>
    <t>Render/Plaster to outer blockwall</t>
  </si>
  <si>
    <t>Plastering Sand Bulk Bag</t>
  </si>
  <si>
    <t>Plasterboard to side  2  of stud wall</t>
  </si>
  <si>
    <t>Finish to plaster to side  2  of stud wall</t>
  </si>
  <si>
    <t>Plaster joint treatment to side  2  of stud wall</t>
  </si>
  <si>
    <t>Insulation to stud wall</t>
  </si>
  <si>
    <t>50mm rockwool flexi slab (5.76m2 per pack)</t>
  </si>
  <si>
    <t>Polyisocyanurate Insulation Board 2400 x 1200 x 90mm</t>
  </si>
  <si>
    <t>Plaster fixings to side  2  of stud wall</t>
  </si>
  <si>
    <t>Plasterboard to side  1 of stud wall</t>
  </si>
  <si>
    <t>Plaster fixings to side  1  of stud wall</t>
  </si>
  <si>
    <t>Plaster joint treatment to side  1  of stud wall</t>
  </si>
  <si>
    <t>Finish to plaster to side  1  of stud wall</t>
  </si>
  <si>
    <t>Plaster fixings to floor ceilings</t>
  </si>
  <si>
    <t>Finish to plaster to floor ceilings</t>
  </si>
  <si>
    <t>Plaster joint treatment to floor ceilings</t>
  </si>
  <si>
    <t>Insulation to floors</t>
  </si>
  <si>
    <t>100mm rockwool flexi slab (4.32m2 per pack)</t>
  </si>
  <si>
    <t>Plasterboard to floor ceilings</t>
  </si>
  <si>
    <t>Door</t>
  </si>
  <si>
    <t>Internal Pair of Doors 6 Panel Smooth 1054 x 1981mm</t>
  </si>
  <si>
    <t>PVC Patio Door 1790mm</t>
  </si>
  <si>
    <t>Internal Fire Door 6 Panel Textured Undercoated 864 x 1981mm</t>
  </si>
  <si>
    <t>Internal Door 6 Panel Textured Undercoated 762 x 1981mm</t>
  </si>
  <si>
    <t>Door furniture</t>
  </si>
  <si>
    <t>Georgian Brass Internal Latch Pack</t>
  </si>
  <si>
    <t>Fixings to skirtings</t>
  </si>
  <si>
    <t>Cut Clasp Nails 65mm x 25kg</t>
  </si>
  <si>
    <t>Hinges</t>
  </si>
  <si>
    <t>Butt Hinge Brassed 76mm</t>
  </si>
  <si>
    <t>Skirting boards</t>
  </si>
  <si>
    <t>Skirting Torus/Ovolo 19 x 125mm (Redwood)</t>
  </si>
  <si>
    <t>Fixings to architrave</t>
  </si>
  <si>
    <t>Panel Pins Bright 40mm x 0.25kg</t>
  </si>
  <si>
    <t>Rebate set</t>
  </si>
  <si>
    <t>Rebate Set For Tubular Latches</t>
  </si>
  <si>
    <t>Necked barrel bolt</t>
  </si>
  <si>
    <t>Brass Necked Barrel Bolt 100 x 25mm</t>
  </si>
  <si>
    <t>Architrave</t>
  </si>
  <si>
    <t>Torus Architrave  25 x 75mm (Redwood)</t>
  </si>
  <si>
    <t>Rear Door</t>
  </si>
  <si>
    <t>PVCU Rear Door (Allowance)</t>
  </si>
  <si>
    <t>Garage Door</t>
  </si>
  <si>
    <t>Side Hinged Garage Doors With Frame</t>
  </si>
  <si>
    <t>Skirting board side 2  of stud wall</t>
  </si>
  <si>
    <t>Skirting board side 1  of stud wall</t>
  </si>
  <si>
    <t>Perimeter floor sealant</t>
  </si>
  <si>
    <t>Acoustic Floor Sealant 380ml</t>
  </si>
  <si>
    <t>Door closer</t>
  </si>
  <si>
    <t>Perko Door Closer</t>
  </si>
  <si>
    <t>Intumescent strip</t>
  </si>
  <si>
    <t>Intumescent Strip per m (White)</t>
  </si>
  <si>
    <t>Decoration to reveal plastering</t>
  </si>
  <si>
    <t>Contract Emulsion Magnolia 5 Litre</t>
  </si>
  <si>
    <t>Decoration to structural opening reveal plastering</t>
  </si>
  <si>
    <t>Decoration to wall or plaster</t>
  </si>
  <si>
    <t>Paint for door frame internally</t>
  </si>
  <si>
    <t>Gloss Brilliant White 5 Litre</t>
  </si>
  <si>
    <t>Paint for skirting boards</t>
  </si>
  <si>
    <t>Paint for threshold board</t>
  </si>
  <si>
    <t>Primer for  threshold board</t>
  </si>
  <si>
    <t>Primer for door frame internally</t>
  </si>
  <si>
    <t>Primer for skirting boards</t>
  </si>
  <si>
    <t>Under Coat for skirting boards</t>
  </si>
  <si>
    <t>Undercoat for  threshold board</t>
  </si>
  <si>
    <t>Undercoat for door frame internally</t>
  </si>
  <si>
    <t>Window decoration to reveal plastering</t>
  </si>
  <si>
    <t>Decoration to plaster roof ceiling</t>
  </si>
  <si>
    <t>Contract Emulsion Brilliant White 5 Litre</t>
  </si>
  <si>
    <t xml:space="preserve">Primer for door casing </t>
  </si>
  <si>
    <t>Paint for architrave</t>
  </si>
  <si>
    <t xml:space="preserve">Undercoat for door casing </t>
  </si>
  <si>
    <t>Primer for architrave</t>
  </si>
  <si>
    <t>Undercoat for architrave</t>
  </si>
  <si>
    <t xml:space="preserve">Paint for door casing </t>
  </si>
  <si>
    <t xml:space="preserve">Paint for door </t>
  </si>
  <si>
    <t xml:space="preserve">Undercoat for door </t>
  </si>
  <si>
    <t xml:space="preserve">Primer for door </t>
  </si>
  <si>
    <t>Primer for window board</t>
  </si>
  <si>
    <t>Paint for window board</t>
  </si>
  <si>
    <t>Undercoat for window board</t>
  </si>
  <si>
    <t>Decoration to plaster to side 1  of stud wall</t>
  </si>
  <si>
    <t>Undercoating to skirting board side 1  of stud wall</t>
  </si>
  <si>
    <t>Decoration to plaster to side 2  of stud wall</t>
  </si>
  <si>
    <t>Priming to skirting board side 1  of stud wall</t>
  </si>
  <si>
    <t>Priming to skirting board side 2 of stud wall</t>
  </si>
  <si>
    <t>Undercoating to skirting board side 2 of stud wall</t>
  </si>
  <si>
    <t>Finishing coat to skirting board side 2 of stud wall</t>
  </si>
  <si>
    <t>Finishing coat to skirting board side 1  of stud wall</t>
  </si>
  <si>
    <t>Decoration to plaster</t>
  </si>
  <si>
    <t>Paint for door externally</t>
  </si>
  <si>
    <t>Paint for door frame externally</t>
  </si>
  <si>
    <t>Primer for door frame externally</t>
  </si>
  <si>
    <t>Sealant</t>
  </si>
  <si>
    <t>Silicone Sealant White 0.31 Litre</t>
  </si>
  <si>
    <t>Sealant to sides and top of window</t>
  </si>
  <si>
    <t>Undercoat for door externally</t>
  </si>
  <si>
    <t>Undercoat for door frame externally</t>
  </si>
  <si>
    <t>Undercoat for bargeboard and fascia</t>
  </si>
  <si>
    <t>Paint for bargeboard and fascia</t>
  </si>
  <si>
    <t>Decoration to wall finish outer leaf</t>
  </si>
  <si>
    <t>Smooth Masonry Paint Brilliant White 10 Litre</t>
  </si>
  <si>
    <t>Paint for soffits</t>
  </si>
  <si>
    <t>Undercoat for soffits</t>
  </si>
  <si>
    <t>Banksman to assist with clearance of site</t>
  </si>
  <si>
    <t>Hours</t>
  </si>
  <si>
    <t>Set up Site Compound</t>
  </si>
  <si>
    <t>Excavate trench</t>
  </si>
  <si>
    <t>Lay structural concrete</t>
  </si>
  <si>
    <t>Place cavity fill</t>
  </si>
  <si>
    <t>Prepare bottom of trench</t>
  </si>
  <si>
    <t>Remove spoil from site</t>
  </si>
  <si>
    <t>Backfill trench</t>
  </si>
  <si>
    <t>Lay blockwork to inner leaf below dpc</t>
  </si>
  <si>
    <t>Lay blockwork to outer leaf below dpc</t>
  </si>
  <si>
    <t>Lay blockwork below dpc</t>
  </si>
  <si>
    <t>Place and compact concrete slab</t>
  </si>
  <si>
    <t>Fix perimeter insulation</t>
  </si>
  <si>
    <t>Lay insulation to underside of slab</t>
  </si>
  <si>
    <t>Lay DPM to slab</t>
  </si>
  <si>
    <t>Lay sand blinding</t>
  </si>
  <si>
    <t>Place and compact sub-base to slab</t>
  </si>
  <si>
    <t>Float finish to concrete slab</t>
  </si>
  <si>
    <t>Construct manhole</t>
  </si>
  <si>
    <t>Fix drainage back inlet gullies</t>
  </si>
  <si>
    <t>Lay drains</t>
  </si>
  <si>
    <t>Backfill and compact drainage fill material</t>
  </si>
  <si>
    <t>Fix drainage gullies</t>
  </si>
  <si>
    <t>Backfill and level bedding material</t>
  </si>
  <si>
    <t>Backfill and level cover material</t>
  </si>
  <si>
    <t>Fix drainage bends and collars</t>
  </si>
  <si>
    <t>Fix external lintel</t>
  </si>
  <si>
    <t>Fix preformed cavity tray</t>
  </si>
  <si>
    <t>Fix vertical DPC/ Cavity closure</t>
  </si>
  <si>
    <t>Form dummy frame</t>
  </si>
  <si>
    <t>Form opening</t>
  </si>
  <si>
    <t>Lay partition blocks above dpc</t>
  </si>
  <si>
    <t>Lay outer blockwork above dpc</t>
  </si>
  <si>
    <t xml:space="preserve">Lay inner blockwork above dpc </t>
  </si>
  <si>
    <t>Fix cavity Insulation to cavity blockwork</t>
  </si>
  <si>
    <t>Fix gable abutment (To abutment)</t>
  </si>
  <si>
    <t>Fix  Lean to roof cavity tray</t>
  </si>
  <si>
    <t xml:space="preserve">Form dummy frame </t>
  </si>
  <si>
    <t>Make door frame</t>
  </si>
  <si>
    <t>Fix  lintel</t>
  </si>
  <si>
    <t>Apply sealant to wall connection</t>
  </si>
  <si>
    <t>Fit wall starters</t>
  </si>
  <si>
    <t xml:space="preserve">Fix floor joists </t>
  </si>
  <si>
    <t>Fix floor trimmer No 1</t>
  </si>
  <si>
    <t>Fix floor joist straps</t>
  </si>
  <si>
    <t>Fix bracing between floor joists</t>
  </si>
  <si>
    <t>Fix trimmer joist hangers</t>
  </si>
  <si>
    <t>Fix floor joist hangers</t>
  </si>
  <si>
    <t>Fix joist boots</t>
  </si>
  <si>
    <t>Fix  lintels</t>
  </si>
  <si>
    <t>Remove spoil from structural opening</t>
  </si>
  <si>
    <t>Removal of flat roof</t>
  </si>
  <si>
    <t>Removal of line walls in garage</t>
  </si>
  <si>
    <t>Labour to break out and remove wall</t>
  </si>
  <si>
    <t>Fix window</t>
  </si>
  <si>
    <t>Trim opening around roof light</t>
  </si>
  <si>
    <t>Fix gable straps at verge level</t>
  </si>
  <si>
    <t>Fix gable straps at joist level</t>
  </si>
  <si>
    <t>Prepare bargeboard and fascia for painting</t>
  </si>
  <si>
    <t>Prime bargeboard and fascia</t>
  </si>
  <si>
    <t>Fix wallplate straps</t>
  </si>
  <si>
    <t>Fix eaves ventilator</t>
  </si>
  <si>
    <t>Fix down Pipe</t>
  </si>
  <si>
    <t>Fix gutter</t>
  </si>
  <si>
    <t>Fix gable ladder noggings</t>
  </si>
  <si>
    <t xml:space="preserve">Fix apex roof truss rafters </t>
  </si>
  <si>
    <t>Fix wall plate</t>
  </si>
  <si>
    <t>Fix tilting fillets</t>
  </si>
  <si>
    <t>Fix tilting fillet support board</t>
  </si>
  <si>
    <t>Fix diagonal bracing</t>
  </si>
  <si>
    <t>Fix apex bracing</t>
  </si>
  <si>
    <t xml:space="preserve">Fix bargeboard </t>
  </si>
  <si>
    <t>Fix eaves fascia</t>
  </si>
  <si>
    <t>Fix noggings between roof joists</t>
  </si>
  <si>
    <t>Fix longitudinal bracing</t>
  </si>
  <si>
    <t>Fix noggings between rafters</t>
  </si>
  <si>
    <t>Fix  Lean to roof internal wall plate</t>
  </si>
  <si>
    <t>Fix Lean to roof wall plate</t>
  </si>
  <si>
    <t>Fix  Lean to roof apex wall plate</t>
  </si>
  <si>
    <t xml:space="preserve">Fix Lean to roof  joists </t>
  </si>
  <si>
    <t>Fix Lean to roof rafters</t>
  </si>
  <si>
    <t>Fix  Lean to roof purlins</t>
  </si>
  <si>
    <t>Fix Lean to truss rafters</t>
  </si>
  <si>
    <t>Fix gable soffits (side 2)</t>
  </si>
  <si>
    <t>Prime soffits</t>
  </si>
  <si>
    <t>Fix Lean to roof gable ladder rafters</t>
  </si>
  <si>
    <t>Fix  Lean to roof longitudinal lacers</t>
  </si>
  <si>
    <t>Cut roof tiles around roof light</t>
  </si>
  <si>
    <t>Fix flashings around roof light</t>
  </si>
  <si>
    <t>Fix tile undercloak 1</t>
  </si>
  <si>
    <t>Fix ridge tile</t>
  </si>
  <si>
    <t>Fix verge tiles</t>
  </si>
  <si>
    <t>Fix tiles, felt and lathe.</t>
  </si>
  <si>
    <t>Fix gable abutment (On roof)</t>
  </si>
  <si>
    <t>Fix  Lean to roof ridge tile or flashing</t>
  </si>
  <si>
    <t>Fix tile undercloak 2</t>
  </si>
  <si>
    <t>Fix door frame</t>
  </si>
  <si>
    <t>Fix glazing</t>
  </si>
  <si>
    <t>Fix internal threshold board</t>
  </si>
  <si>
    <t>Fix door casing</t>
  </si>
  <si>
    <t>Fix internal window board</t>
  </si>
  <si>
    <t>Fix sole plate</t>
  </si>
  <si>
    <t>Fix head runner</t>
  </si>
  <si>
    <t>Fix studding</t>
  </si>
  <si>
    <t>Fix horizontal rails (noggings)</t>
  </si>
  <si>
    <t>Fix floorboarding</t>
  </si>
  <si>
    <t>Apply finish to structural opening reveal plaster</t>
  </si>
  <si>
    <t>Apply finish to wall plastering</t>
  </si>
  <si>
    <t>Apply reveal and cill finish to plaster</t>
  </si>
  <si>
    <t>Apply window reveal and cill finish to plaster</t>
  </si>
  <si>
    <t>Fix reveal and cill plastering</t>
  </si>
  <si>
    <t>Fix structural opening reveal plaster</t>
  </si>
  <si>
    <t>Fix window reveal and cill plastering</t>
  </si>
  <si>
    <t>Fix/apply plastering to walls</t>
  </si>
  <si>
    <t>Fix insulation to ceiling (layer 2)</t>
  </si>
  <si>
    <t>Fix plasterboard to roof ceilings</t>
  </si>
  <si>
    <t>Apply finish to ceiling plaster to roofs</t>
  </si>
  <si>
    <t>Fix insulation to ceiling (layer 1)</t>
  </si>
  <si>
    <t>Apply finish to outer wall rendering</t>
  </si>
  <si>
    <t>Apply rendering to outer walls</t>
  </si>
  <si>
    <t>Fix plasterboard to side 2</t>
  </si>
  <si>
    <t>Apply finish to plaster to side 2</t>
  </si>
  <si>
    <t>Fix  insulation</t>
  </si>
  <si>
    <t>Apply finish to plaster to side 1</t>
  </si>
  <si>
    <t>Fix plasterboard to side 1</t>
  </si>
  <si>
    <t>Fix plasterboard to floor ceilings</t>
  </si>
  <si>
    <t>Fix floor insulation</t>
  </si>
  <si>
    <t>Apply finish to plaster to floors</t>
  </si>
  <si>
    <t>Fix door furniture</t>
  </si>
  <si>
    <t>Fix skirting boards</t>
  </si>
  <si>
    <t>Hang door</t>
  </si>
  <si>
    <t>Fix architrave</t>
  </si>
  <si>
    <t>Fix skirting board to side 2</t>
  </si>
  <si>
    <t>Fix skirting board to side 1</t>
  </si>
  <si>
    <t>Apply perimeter floor sealant</t>
  </si>
  <si>
    <t>Apply decoration to plaster reveals</t>
  </si>
  <si>
    <t>Apply decoration to plaster structural opening reveals</t>
  </si>
  <si>
    <t>Apply decoration to wall or plaster</t>
  </si>
  <si>
    <t>Apply decoration to window plaster reveals and cill</t>
  </si>
  <si>
    <t>Apply paint to door frame internally</t>
  </si>
  <si>
    <t>Apply paint to skirting boards</t>
  </si>
  <si>
    <t>Apply paint to threshold board</t>
  </si>
  <si>
    <t>Apply primer to  threshold board</t>
  </si>
  <si>
    <t>Apply primer to door frame internally</t>
  </si>
  <si>
    <t>Apply primer to skirting boards</t>
  </si>
  <si>
    <t>Apply undercoat to  threshold board</t>
  </si>
  <si>
    <t>Apply undercoat to door frame internally</t>
  </si>
  <si>
    <t>Apply undercoat to skirting boards</t>
  </si>
  <si>
    <t>Prepare  threshold board for decoration</t>
  </si>
  <si>
    <t>Prepare interior of door frame for decoration</t>
  </si>
  <si>
    <t>Prepare plaster reveals for decoration</t>
  </si>
  <si>
    <t>Prepare plaster structural opening reveals for decoration</t>
  </si>
  <si>
    <t>Prepare skirting boards for decoration</t>
  </si>
  <si>
    <t>Prepare wall or plaster for decoration</t>
  </si>
  <si>
    <t>Prepare window plaster reveals for decoration</t>
  </si>
  <si>
    <t>Decorate ceiling plaster</t>
  </si>
  <si>
    <t>Prepare roof ceiling for decoration</t>
  </si>
  <si>
    <t xml:space="preserve">Apply undercoat to door casing </t>
  </si>
  <si>
    <t xml:space="preserve">Apply paint to door casing </t>
  </si>
  <si>
    <t>Prepare door for primer or paint</t>
  </si>
  <si>
    <t xml:space="preserve">Apply primer to door casing </t>
  </si>
  <si>
    <t>Prepare door casing for decoration</t>
  </si>
  <si>
    <t>Apply undercoat to door</t>
  </si>
  <si>
    <t>Apply gloss door</t>
  </si>
  <si>
    <t>Apply primer to door</t>
  </si>
  <si>
    <t>Apply paint for window board</t>
  </si>
  <si>
    <t>Apply undercoat for window board</t>
  </si>
  <si>
    <t>Apply primer for window board</t>
  </si>
  <si>
    <t>Prepare window board for decoration</t>
  </si>
  <si>
    <t>Apply primer to skirting  to side 1</t>
  </si>
  <si>
    <t>Apply undercoat to skirting  to side 2</t>
  </si>
  <si>
    <t>Apply primer to skirting  to side 2</t>
  </si>
  <si>
    <t>Decorate plaster to side 1</t>
  </si>
  <si>
    <t>Apply finishing to skirting  to side 2</t>
  </si>
  <si>
    <t>Apply undercoat to skirting  to side 1</t>
  </si>
  <si>
    <t>Prepare skirting for priming/painting 2</t>
  </si>
  <si>
    <t>Prepare skirting for priming/painting 1</t>
  </si>
  <si>
    <t>Decorate plaster to side 2</t>
  </si>
  <si>
    <t>Apply finishing to skirting  to side 1</t>
  </si>
  <si>
    <t>Prepare floor ceilings for decoration</t>
  </si>
  <si>
    <t>Decorate plaster to floor ceilings</t>
  </si>
  <si>
    <t>Apply gloss to exterior of door</t>
  </si>
  <si>
    <t>Apply paint to door frame externally</t>
  </si>
  <si>
    <t>Apply primer to door frame externally</t>
  </si>
  <si>
    <t>Apply sealant</t>
  </si>
  <si>
    <t>Apply sealant to sides and top of window</t>
  </si>
  <si>
    <t>Apply undercoat to door frame externally</t>
  </si>
  <si>
    <t>Apply undercoat to exterior of door</t>
  </si>
  <si>
    <t>Prepare exterior of door for painting</t>
  </si>
  <si>
    <t>Prepare exterior of door frame for decoration</t>
  </si>
  <si>
    <t>Paint bargeboard and fascia</t>
  </si>
  <si>
    <t>Undercoat bargeboard and fascia</t>
  </si>
  <si>
    <t>Prepare outer wall or render for decoration</t>
  </si>
  <si>
    <t>Apply decoration to  outer wall or render</t>
  </si>
  <si>
    <t>Undercoat soffits</t>
  </si>
  <si>
    <t>Prepare soffits for painting</t>
  </si>
  <si>
    <t>Paint soffits</t>
  </si>
  <si>
    <t>Return to ease door</t>
  </si>
  <si>
    <t>Clear topsoil for removal from site</t>
  </si>
  <si>
    <t>Mini Digger &amp; Driver (8hr. day)</t>
  </si>
  <si>
    <t>Day</t>
  </si>
  <si>
    <t>Clear topsoil for storage of site</t>
  </si>
  <si>
    <t>Removal of spoil from site</t>
  </si>
  <si>
    <t>20 Tonne Tipper &amp; Driver inc. Land Fill Tax</t>
  </si>
  <si>
    <t>20 Tonne</t>
  </si>
  <si>
    <t>Deliveries of plant for site clearance</t>
  </si>
  <si>
    <t>Delivery (10 to 15 Miles)</t>
  </si>
  <si>
    <t>Site Toilet</t>
  </si>
  <si>
    <t>Portable Toilet</t>
  </si>
  <si>
    <t>Week</t>
  </si>
  <si>
    <t>Mixer</t>
  </si>
  <si>
    <t>Mixer 4/3 Petrol or Electric</t>
  </si>
  <si>
    <t>Rubble Sacks</t>
  </si>
  <si>
    <t>Rubble sacks (pack of 30)</t>
  </si>
  <si>
    <t>Pack</t>
  </si>
  <si>
    <t>Plant for excavation of trench</t>
  </si>
  <si>
    <t>Plant for placing concrete</t>
  </si>
  <si>
    <t>Shovel</t>
  </si>
  <si>
    <t>Plant to remove excavated spoil from site</t>
  </si>
  <si>
    <t>Skip 7m3 inc. Land Fill Tax</t>
  </si>
  <si>
    <t>Plant to backfill Trench</t>
  </si>
  <si>
    <t>Plant Delivery and collection</t>
  </si>
  <si>
    <t>Power float for slab construction</t>
  </si>
  <si>
    <t>Power Float 36"</t>
  </si>
  <si>
    <t>Wheel barrow for slab construction</t>
  </si>
  <si>
    <t>Wheelbarrow</t>
  </si>
  <si>
    <t>Shovel for slab construction</t>
  </si>
  <si>
    <t>Plate compactor for preparation of slab</t>
  </si>
  <si>
    <t>Plate Compactor</t>
  </si>
  <si>
    <t>Excavator for preparation of slab</t>
  </si>
  <si>
    <t>Removal of spoil from manholes</t>
  </si>
  <si>
    <t>Removal of spoil from drains</t>
  </si>
  <si>
    <t>Plant for forming structural opening</t>
  </si>
  <si>
    <t>Disc Cutter 12" Petrol</t>
  </si>
  <si>
    <t xml:space="preserve">Strongboy Masonry Support </t>
  </si>
  <si>
    <t>Plant for propping structural opening</t>
  </si>
  <si>
    <t>Acrow Props 1, 2 &amp; 3</t>
  </si>
  <si>
    <t>Plant for removing spoil from structural opening</t>
  </si>
  <si>
    <t>Plant to remove spoil from site</t>
  </si>
  <si>
    <t>Removal of garage Roof  Ect</t>
  </si>
  <si>
    <t>Breaker for removal of wall</t>
  </si>
  <si>
    <t>Breaker - Bosch 11208/Kango 637</t>
  </si>
  <si>
    <t>Wheel barrow for removal of wall</t>
  </si>
  <si>
    <t>Delivery (0 to 10 Miles)</t>
  </si>
  <si>
    <t>Removal of debris from site</t>
  </si>
  <si>
    <t>Shovel for removal of wall</t>
  </si>
  <si>
    <t>Scaffold budget</t>
  </si>
  <si>
    <t>Scaffolding contractor</t>
  </si>
  <si>
    <t>Allowance for sundry costs</t>
  </si>
  <si>
    <t>Sundry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</si>
</sst>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&quot;£&quot;* #,##0.00_);_(&quot;£&quot;* \(#,##0.00\);_(&quot;£&quot;* &quot;-&quot;??_);_(@_)"/>
    <numFmt numFmtId="165" formatCode="&quot;£&quot;#,##0.00"/>
    <numFmt numFmtId="166" formatCode="0.0%"/>
  </numFmts>
  <fonts count="42" x14ac:knownFonts="1">
    <font>
      <sz val="11"/>
      <color theme="1"/>
      <name val="Calibri"/>
      <family val="2"/>
      <scheme val="minor"/>
    </font>
    <font>
      <b/>
      <sz val="36"/>
      <color theme="7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Tahoma"/>
      <family val="2"/>
    </font>
    <font>
      <b/>
      <sz val="14"/>
      <color theme="0"/>
      <name val="Calibri"/>
      <family val="2"/>
      <scheme val="minor"/>
    </font>
    <font>
      <b/>
      <sz val="72"/>
      <color theme="0"/>
      <name val="Arial Black"/>
      <family val="2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6"/>
      <name val="Tahoma"/>
      <family val="2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36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Tahoma"/>
      <family val="2"/>
    </font>
    <font>
      <sz val="11"/>
      <name val="Calibri"/>
      <family val="2"/>
      <scheme val="minor"/>
    </font>
    <font>
      <b/>
      <sz val="36"/>
      <name val="Calibri"/>
      <family val="2"/>
      <scheme val="minor"/>
    </font>
    <font>
      <b/>
      <sz val="4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name val="Calibri"/>
      <family val="2"/>
      <scheme val="minor"/>
    </font>
    <font>
      <sz val="14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color rgb="FF92D05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32"/>
      <color theme="7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rgb="FFED7D31"/>
      <name val="Calibri"/>
      <family val="2"/>
      <scheme val="minor"/>
    </font>
    <font>
      <b/>
      <sz val="60"/>
      <color theme="7"/>
      <name val="Arial"/>
      <family val="2"/>
    </font>
    <font>
      <b/>
      <sz val="16"/>
      <color rgb="FFFF0000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26"/>
      <color rgb="FFFF0000"/>
      <name val="Calibri"/>
      <family val="2"/>
      <scheme val="minor"/>
    </font>
    <font>
      <b/>
      <sz val="26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FF0000"/>
      <name val="Tahoma"/>
      <family val="2"/>
    </font>
    <font>
      <b/>
      <sz val="11"/>
      <color rgb="FFFF0000"/>
      <name val="Tahoma"/>
      <family val="2"/>
    </font>
    <font>
      <b/>
      <sz val="3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E6E7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83">
    <border>
      <left/>
      <right/>
      <top/>
      <bottom/>
      <diagonal/>
    </border>
    <border>
      <left style="thick">
        <color theme="1"/>
      </left>
      <right/>
      <top style="thick">
        <color theme="1"/>
      </top>
      <bottom/>
      <diagonal/>
    </border>
    <border>
      <left/>
      <right/>
      <top style="thick">
        <color theme="1"/>
      </top>
      <bottom/>
      <diagonal/>
    </border>
    <border>
      <left/>
      <right style="thick">
        <color theme="1"/>
      </right>
      <top style="thick">
        <color theme="1"/>
      </top>
      <bottom/>
      <diagonal/>
    </border>
    <border>
      <left style="thick">
        <color theme="1"/>
      </left>
      <right/>
      <top/>
      <bottom/>
      <diagonal/>
    </border>
    <border>
      <left/>
      <right style="thick">
        <color theme="1"/>
      </right>
      <top/>
      <bottom/>
      <diagonal/>
    </border>
    <border>
      <left/>
      <right/>
      <top/>
      <bottom style="thick">
        <color theme="1"/>
      </bottom>
      <diagonal/>
    </border>
    <border>
      <left/>
      <right style="thick">
        <color theme="1"/>
      </right>
      <top/>
      <bottom style="thick">
        <color theme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theme="1"/>
      </left>
      <right/>
      <top/>
      <bottom style="thick">
        <color theme="1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auto="1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ck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medium">
        <color auto="1"/>
      </bottom>
      <diagonal/>
    </border>
    <border>
      <left style="thin">
        <color indexed="64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medium">
        <color indexed="64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theme="1"/>
      </left>
      <right style="medium">
        <color theme="1"/>
      </right>
      <top style="thick">
        <color theme="1"/>
      </top>
      <bottom style="medium">
        <color theme="1"/>
      </bottom>
      <diagonal/>
    </border>
    <border>
      <left style="medium">
        <color theme="1"/>
      </left>
      <right style="thick">
        <color theme="1"/>
      </right>
      <top style="thick">
        <color theme="1"/>
      </top>
      <bottom style="medium">
        <color theme="1"/>
      </bottom>
      <diagonal/>
    </border>
    <border>
      <left style="thick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ck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thick">
        <color theme="1"/>
      </right>
      <top style="medium">
        <color theme="1"/>
      </top>
      <bottom/>
      <diagonal/>
    </border>
    <border>
      <left style="medium">
        <color indexed="64"/>
      </left>
      <right style="thick">
        <color theme="1"/>
      </right>
      <top/>
      <bottom/>
      <diagonal/>
    </border>
    <border>
      <left style="medium">
        <color indexed="64"/>
      </left>
      <right style="thick">
        <color theme="1"/>
      </right>
      <top/>
      <bottom style="thick">
        <color theme="1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theme="1"/>
      </left>
      <right style="medium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auto="1"/>
      </bottom>
      <diagonal/>
    </border>
    <border>
      <left style="thick">
        <color indexed="64"/>
      </left>
      <right/>
      <top style="thin">
        <color indexed="64"/>
      </top>
      <bottom style="thick">
        <color auto="1"/>
      </bottom>
      <diagonal/>
    </border>
  </borders>
  <cellStyleXfs count="2">
    <xf numFmtId="0" fontId="0" fillId="0" borderId="0"/>
    <xf numFmtId="0" fontId="33" fillId="0" borderId="0"/>
  </cellStyleXfs>
  <cellXfs count="272">
    <xf numFmtId="0" fontId="0" fillId="0" borderId="0" xfId="0"/>
    <xf numFmtId="0" fontId="0" fillId="0" borderId="0" xfId="0" applyBorder="1"/>
    <xf numFmtId="0" fontId="5" fillId="3" borderId="0" xfId="0" applyFont="1" applyFill="1" applyBorder="1" applyAlignment="1">
      <alignment vertical="center"/>
    </xf>
    <xf numFmtId="0" fontId="5" fillId="3" borderId="10" xfId="0" applyFont="1" applyFill="1" applyBorder="1" applyAlignment="1">
      <alignment horizontal="right" vertical="center"/>
    </xf>
    <xf numFmtId="0" fontId="5" fillId="3" borderId="12" xfId="0" applyFont="1" applyFill="1" applyBorder="1" applyAlignment="1">
      <alignment horizontal="right" vertical="center"/>
    </xf>
    <xf numFmtId="0" fontId="5" fillId="3" borderId="14" xfId="0" applyFont="1" applyFill="1" applyBorder="1" applyAlignment="1">
      <alignment vertical="center"/>
    </xf>
    <xf numFmtId="0" fontId="5" fillId="3" borderId="15" xfId="0" applyFont="1" applyFill="1" applyBorder="1" applyAlignment="1">
      <alignment horizontal="right" vertical="center"/>
    </xf>
    <xf numFmtId="0" fontId="0" fillId="0" borderId="0" xfId="0"/>
    <xf numFmtId="0" fontId="1" fillId="3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4" borderId="16" xfId="0" applyFill="1" applyBorder="1" applyAlignment="1">
      <alignment horizontal="center" vertical="center"/>
    </xf>
    <xf numFmtId="0" fontId="0" fillId="4" borderId="56" xfId="0" applyFill="1" applyBorder="1" applyAlignment="1">
      <alignment horizontal="center" vertical="center"/>
    </xf>
    <xf numFmtId="164" fontId="10" fillId="8" borderId="24" xfId="0" applyNumberFormat="1" applyFont="1" applyFill="1" applyBorder="1" applyAlignment="1" applyProtection="1">
      <alignment vertical="center"/>
      <protection locked="0"/>
    </xf>
    <xf numFmtId="164" fontId="10" fillId="8" borderId="21" xfId="0" applyNumberFormat="1" applyFont="1" applyFill="1" applyBorder="1" applyAlignment="1" applyProtection="1">
      <alignment vertical="center"/>
      <protection locked="0"/>
    </xf>
    <xf numFmtId="164" fontId="10" fillId="8" borderId="55" xfId="0" applyNumberFormat="1" applyFont="1" applyFill="1" applyBorder="1" applyAlignment="1" applyProtection="1">
      <alignment vertical="center"/>
      <protection locked="0"/>
    </xf>
    <xf numFmtId="0" fontId="21" fillId="0" borderId="0" xfId="0" applyFont="1"/>
    <xf numFmtId="0" fontId="23" fillId="0" borderId="0" xfId="0" applyFont="1" applyAlignment="1">
      <alignment vertical="center" wrapText="1"/>
    </xf>
    <xf numFmtId="0" fontId="0" fillId="3" borderId="9" xfId="0" applyFill="1" applyBorder="1"/>
    <xf numFmtId="0" fontId="0" fillId="3" borderId="0" xfId="0" applyFill="1" applyBorder="1"/>
    <xf numFmtId="0" fontId="1" fillId="3" borderId="11" xfId="0" applyFont="1" applyFill="1" applyBorder="1" applyAlignment="1">
      <alignment vertical="center"/>
    </xf>
    <xf numFmtId="0" fontId="1" fillId="3" borderId="13" xfId="0" applyFont="1" applyFill="1" applyBorder="1" applyAlignment="1">
      <alignment vertical="center"/>
    </xf>
    <xf numFmtId="0" fontId="1" fillId="3" borderId="14" xfId="0" applyFont="1" applyFill="1" applyBorder="1" applyAlignment="1">
      <alignment vertical="center"/>
    </xf>
    <xf numFmtId="0" fontId="0" fillId="3" borderId="14" xfId="0" applyFill="1" applyBorder="1"/>
    <xf numFmtId="0" fontId="21" fillId="0" borderId="0" xfId="0" applyFont="1" applyAlignment="1">
      <alignment vertical="center" wrapText="1"/>
    </xf>
    <xf numFmtId="0" fontId="23" fillId="0" borderId="0" xfId="0" applyFont="1"/>
    <xf numFmtId="10" fontId="28" fillId="0" borderId="0" xfId="0" applyNumberFormat="1" applyFont="1"/>
    <xf numFmtId="164" fontId="0" fillId="0" borderId="0" xfId="0" applyNumberFormat="1"/>
    <xf numFmtId="164" fontId="10" fillId="8" borderId="59" xfId="0" applyNumberFormat="1" applyFont="1" applyFill="1" applyBorder="1" applyAlignment="1" applyProtection="1">
      <alignment vertical="center"/>
      <protection locked="0"/>
    </xf>
    <xf numFmtId="0" fontId="23" fillId="0" borderId="0" xfId="0" applyFont="1" applyAlignment="1">
      <alignment vertical="top"/>
    </xf>
    <xf numFmtId="0" fontId="21" fillId="0" borderId="0" xfId="0" applyFont="1" applyAlignment="1">
      <alignment horizontal="left"/>
    </xf>
    <xf numFmtId="164" fontId="4" fillId="8" borderId="40" xfId="0" applyNumberFormat="1" applyFont="1" applyFill="1" applyBorder="1" applyAlignment="1" applyProtection="1">
      <alignment vertical="center"/>
      <protection locked="0"/>
    </xf>
    <xf numFmtId="0" fontId="3" fillId="4" borderId="43" xfId="0" applyFont="1" applyFill="1" applyBorder="1" applyAlignment="1" applyProtection="1">
      <alignment horizontal="center" vertical="center" wrapText="1"/>
      <protection hidden="1"/>
    </xf>
    <xf numFmtId="0" fontId="32" fillId="0" borderId="0" xfId="0" applyFont="1" applyBorder="1" applyAlignment="1" applyProtection="1">
      <alignment horizontal="right"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0" fontId="5" fillId="3" borderId="9" xfId="0" applyFont="1" applyFill="1" applyBorder="1" applyAlignment="1" applyProtection="1">
      <alignment vertical="center"/>
      <protection hidden="1"/>
    </xf>
    <xf numFmtId="0" fontId="5" fillId="3" borderId="10" xfId="0" applyFont="1" applyFill="1" applyBorder="1" applyAlignment="1" applyProtection="1">
      <alignment horizontal="right" vertical="center"/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5" fillId="3" borderId="12" xfId="0" applyFont="1" applyFill="1" applyBorder="1" applyAlignment="1" applyProtection="1">
      <alignment horizontal="right" vertical="center"/>
      <protection hidden="1"/>
    </xf>
    <xf numFmtId="0" fontId="5" fillId="3" borderId="14" xfId="0" applyFont="1" applyFill="1" applyBorder="1" applyAlignment="1" applyProtection="1">
      <alignment vertical="center"/>
      <protection hidden="1"/>
    </xf>
    <xf numFmtId="0" fontId="5" fillId="3" borderId="15" xfId="0" applyFont="1" applyFill="1" applyBorder="1" applyAlignment="1" applyProtection="1">
      <alignment horizontal="right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5" fillId="3" borderId="60" xfId="0" applyFont="1" applyFill="1" applyBorder="1" applyAlignment="1" applyProtection="1">
      <alignment horizontal="left" vertical="center"/>
      <protection hidden="1"/>
    </xf>
    <xf numFmtId="0" fontId="5" fillId="3" borderId="61" xfId="0" applyFont="1" applyFill="1" applyBorder="1" applyAlignment="1" applyProtection="1">
      <alignment horizontal="center" vertical="center"/>
      <protection hidden="1"/>
    </xf>
    <xf numFmtId="0" fontId="6" fillId="2" borderId="9" xfId="0" applyFont="1" applyFill="1" applyBorder="1" applyAlignment="1" applyProtection="1">
      <alignment vertical="center"/>
      <protection hidden="1"/>
    </xf>
    <xf numFmtId="0" fontId="6" fillId="2" borderId="1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5" fillId="3" borderId="62" xfId="0" applyFont="1" applyFill="1" applyBorder="1" applyAlignment="1" applyProtection="1">
      <alignment horizontal="left" vertical="center"/>
      <protection hidden="1"/>
    </xf>
    <xf numFmtId="0" fontId="5" fillId="3" borderId="63" xfId="0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Border="1" applyAlignment="1" applyProtection="1">
      <alignment vertical="center"/>
      <protection hidden="1"/>
    </xf>
    <xf numFmtId="0" fontId="6" fillId="2" borderId="12" xfId="0" applyFont="1" applyFill="1" applyBorder="1" applyAlignment="1" applyProtection="1">
      <alignment vertical="center"/>
      <protection hidden="1"/>
    </xf>
    <xf numFmtId="0" fontId="5" fillId="3" borderId="4" xfId="0" applyFont="1" applyFill="1" applyBorder="1" applyAlignment="1" applyProtection="1">
      <alignment horizontal="left" vertical="center"/>
      <protection hidden="1"/>
    </xf>
    <xf numFmtId="0" fontId="5" fillId="3" borderId="64" xfId="0" applyFont="1" applyFill="1" applyBorder="1" applyAlignment="1" applyProtection="1">
      <alignment horizontal="center" vertical="center"/>
      <protection hidden="1"/>
    </xf>
    <xf numFmtId="0" fontId="5" fillId="3" borderId="65" xfId="0" applyFont="1" applyFill="1" applyBorder="1" applyAlignment="1" applyProtection="1">
      <alignment horizontal="center" vertical="center"/>
      <protection hidden="1"/>
    </xf>
    <xf numFmtId="0" fontId="5" fillId="3" borderId="19" xfId="0" applyFont="1" applyFill="1" applyBorder="1" applyAlignment="1" applyProtection="1">
      <alignment vertical="center"/>
      <protection hidden="1"/>
    </xf>
    <xf numFmtId="0" fontId="5" fillId="3" borderId="66" xfId="0" applyFont="1" applyFill="1" applyBorder="1" applyAlignment="1" applyProtection="1">
      <alignment horizontal="center" vertical="center"/>
      <protection hidden="1"/>
    </xf>
    <xf numFmtId="0" fontId="6" fillId="2" borderId="14" xfId="0" applyFont="1" applyFill="1" applyBorder="1" applyAlignment="1" applyProtection="1">
      <alignment vertical="center"/>
      <protection hidden="1"/>
    </xf>
    <xf numFmtId="0" fontId="6" fillId="2" borderId="15" xfId="0" applyFont="1" applyFill="1" applyBorder="1" applyAlignment="1" applyProtection="1">
      <alignment vertical="center"/>
      <protection hidden="1"/>
    </xf>
    <xf numFmtId="0" fontId="13" fillId="0" borderId="0" xfId="0" applyFont="1" applyBorder="1" applyProtection="1"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/>
      <protection hidden="1"/>
    </xf>
    <xf numFmtId="0" fontId="17" fillId="0" borderId="0" xfId="0" applyFont="1" applyBorder="1" applyAlignment="1" applyProtection="1">
      <alignment vertical="center"/>
      <protection hidden="1"/>
    </xf>
    <xf numFmtId="0" fontId="3" fillId="0" borderId="0" xfId="0" applyFont="1" applyBorder="1" applyAlignment="1" applyProtection="1">
      <alignment horizontal="center" vertical="center" wrapText="1"/>
      <protection hidden="1"/>
    </xf>
    <xf numFmtId="0" fontId="3" fillId="4" borderId="42" xfId="0" applyFont="1" applyFill="1" applyBorder="1" applyAlignment="1" applyProtection="1">
      <alignment horizontal="center" vertical="center" wrapText="1"/>
      <protection hidden="1"/>
    </xf>
    <xf numFmtId="0" fontId="3" fillId="4" borderId="43" xfId="0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4" fillId="0" borderId="39" xfId="0" applyFont="1" applyFill="1" applyBorder="1" applyAlignment="1" applyProtection="1">
      <alignment vertical="center"/>
      <protection hidden="1"/>
    </xf>
    <xf numFmtId="0" fontId="4" fillId="0" borderId="40" xfId="0" applyFont="1" applyFill="1" applyBorder="1" applyAlignment="1" applyProtection="1">
      <alignment vertical="center"/>
      <protection hidden="1"/>
    </xf>
    <xf numFmtId="2" fontId="4" fillId="0" borderId="40" xfId="0" applyNumberFormat="1" applyFont="1" applyFill="1" applyBorder="1" applyAlignment="1" applyProtection="1">
      <alignment vertical="center"/>
      <protection hidden="1"/>
    </xf>
    <xf numFmtId="164" fontId="4" fillId="0" borderId="40" xfId="0" applyNumberFormat="1" applyFont="1" applyFill="1" applyBorder="1" applyAlignment="1" applyProtection="1">
      <alignment vertical="center"/>
      <protection hidden="1"/>
    </xf>
    <xf numFmtId="0" fontId="9" fillId="4" borderId="29" xfId="0" applyFont="1" applyFill="1" applyBorder="1" applyAlignment="1" applyProtection="1">
      <alignment vertical="center"/>
      <protection hidden="1"/>
    </xf>
    <xf numFmtId="0" fontId="4" fillId="4" borderId="30" xfId="0" applyFont="1" applyFill="1" applyBorder="1" applyAlignment="1" applyProtection="1">
      <alignment vertical="center"/>
      <protection hidden="1"/>
    </xf>
    <xf numFmtId="2" fontId="4" fillId="4" borderId="30" xfId="0" applyNumberFormat="1" applyFont="1" applyFill="1" applyBorder="1" applyAlignment="1" applyProtection="1">
      <alignment vertical="center"/>
      <protection hidden="1"/>
    </xf>
    <xf numFmtId="165" fontId="4" fillId="4" borderId="30" xfId="0" applyNumberFormat="1" applyFont="1" applyFill="1" applyBorder="1" applyAlignment="1" applyProtection="1">
      <alignment vertical="center"/>
      <protection hidden="1"/>
    </xf>
    <xf numFmtId="164" fontId="14" fillId="4" borderId="30" xfId="0" applyNumberFormat="1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3" borderId="1" xfId="0" applyFont="1" applyFill="1" applyBorder="1" applyAlignment="1" applyProtection="1">
      <alignment vertical="top" wrapText="1"/>
      <protection hidden="1"/>
    </xf>
    <xf numFmtId="0" fontId="1" fillId="3" borderId="2" xfId="0" applyFont="1" applyFill="1" applyBorder="1" applyAlignment="1" applyProtection="1">
      <alignment vertical="top" wrapText="1"/>
      <protection hidden="1"/>
    </xf>
    <xf numFmtId="0" fontId="5" fillId="3" borderId="3" xfId="0" applyFont="1" applyFill="1" applyBorder="1" applyAlignment="1" applyProtection="1">
      <alignment horizontal="right" vertical="center"/>
      <protection hidden="1"/>
    </xf>
    <xf numFmtId="0" fontId="1" fillId="3" borderId="4" xfId="0" applyFont="1" applyFill="1" applyBorder="1" applyAlignment="1" applyProtection="1">
      <alignment vertical="top" wrapText="1"/>
      <protection hidden="1"/>
    </xf>
    <xf numFmtId="0" fontId="1" fillId="3" borderId="0" xfId="0" applyFont="1" applyFill="1" applyBorder="1" applyAlignment="1" applyProtection="1">
      <alignment vertical="top" wrapText="1"/>
      <protection hidden="1"/>
    </xf>
    <xf numFmtId="0" fontId="5" fillId="3" borderId="5" xfId="0" applyFont="1" applyFill="1" applyBorder="1" applyAlignment="1" applyProtection="1">
      <alignment horizontal="right" vertical="center"/>
      <protection hidden="1"/>
    </xf>
    <xf numFmtId="0" fontId="1" fillId="3" borderId="0" xfId="0" applyFont="1" applyFill="1" applyBorder="1" applyAlignment="1" applyProtection="1">
      <alignment vertical="center"/>
      <protection hidden="1"/>
    </xf>
    <xf numFmtId="0" fontId="1" fillId="3" borderId="19" xfId="0" applyFont="1" applyFill="1" applyBorder="1" applyAlignment="1" applyProtection="1">
      <alignment vertical="top" wrapText="1"/>
      <protection hidden="1"/>
    </xf>
    <xf numFmtId="0" fontId="1" fillId="3" borderId="6" xfId="0" applyFont="1" applyFill="1" applyBorder="1" applyAlignment="1" applyProtection="1">
      <alignment vertical="top" wrapText="1"/>
      <protection hidden="1"/>
    </xf>
    <xf numFmtId="0" fontId="1" fillId="3" borderId="6" xfId="0" applyFont="1" applyFill="1" applyBorder="1" applyAlignment="1" applyProtection="1">
      <alignment vertical="center"/>
      <protection hidden="1"/>
    </xf>
    <xf numFmtId="0" fontId="5" fillId="3" borderId="7" xfId="0" applyFont="1" applyFill="1" applyBorder="1" applyAlignment="1" applyProtection="1">
      <alignment horizontal="right" vertical="center"/>
      <protection hidden="1"/>
    </xf>
    <xf numFmtId="0" fontId="11" fillId="3" borderId="60" xfId="0" applyFont="1" applyFill="1" applyBorder="1" applyAlignment="1" applyProtection="1">
      <alignment horizontal="left" vertical="top"/>
      <protection hidden="1"/>
    </xf>
    <xf numFmtId="0" fontId="11" fillId="3" borderId="61" xfId="0" applyFont="1" applyFill="1" applyBorder="1" applyAlignment="1" applyProtection="1">
      <alignment horizontal="center" vertical="center"/>
      <protection hidden="1"/>
    </xf>
    <xf numFmtId="0" fontId="6" fillId="2" borderId="1" xfId="0" applyFont="1" applyFill="1" applyBorder="1" applyAlignment="1" applyProtection="1">
      <alignment horizontal="left" vertical="center"/>
      <protection hidden="1"/>
    </xf>
    <xf numFmtId="0" fontId="6" fillId="2" borderId="2" xfId="0" applyFont="1" applyFill="1" applyBorder="1" applyAlignment="1" applyProtection="1">
      <alignment horizontal="left" vertical="center"/>
      <protection hidden="1"/>
    </xf>
    <xf numFmtId="0" fontId="6" fillId="2" borderId="3" xfId="0" applyFont="1" applyFill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11" fillId="3" borderId="62" xfId="0" applyFont="1" applyFill="1" applyBorder="1" applyAlignment="1" applyProtection="1">
      <alignment horizontal="left" vertical="top"/>
      <protection hidden="1"/>
    </xf>
    <xf numFmtId="0" fontId="11" fillId="3" borderId="63" xfId="0" applyFont="1" applyFill="1" applyBorder="1" applyAlignment="1" applyProtection="1">
      <alignment horizontal="center" vertical="center"/>
      <protection hidden="1"/>
    </xf>
    <xf numFmtId="0" fontId="6" fillId="2" borderId="4" xfId="0" applyFont="1" applyFill="1" applyBorder="1" applyAlignment="1" applyProtection="1">
      <alignment horizontal="left" vertical="center"/>
      <protection hidden="1"/>
    </xf>
    <xf numFmtId="0" fontId="6" fillId="2" borderId="0" xfId="0" applyFont="1" applyFill="1" applyBorder="1" applyAlignment="1" applyProtection="1">
      <alignment horizontal="left" vertical="center"/>
      <protection hidden="1"/>
    </xf>
    <xf numFmtId="0" fontId="6" fillId="2" borderId="5" xfId="0" applyFont="1" applyFill="1" applyBorder="1" applyAlignment="1" applyProtection="1">
      <alignment horizontal="left" vertical="center"/>
      <protection hidden="1"/>
    </xf>
    <xf numFmtId="0" fontId="12" fillId="3" borderId="4" xfId="0" applyFont="1" applyFill="1" applyBorder="1" applyAlignment="1" applyProtection="1">
      <alignment horizontal="left" vertical="center"/>
      <protection hidden="1"/>
    </xf>
    <xf numFmtId="0" fontId="11" fillId="3" borderId="64" xfId="0" applyFont="1" applyFill="1" applyBorder="1" applyAlignment="1" applyProtection="1">
      <alignment horizontal="center"/>
      <protection hidden="1"/>
    </xf>
    <xf numFmtId="0" fontId="6" fillId="2" borderId="4" xfId="0" applyFont="1" applyFill="1" applyBorder="1" applyAlignment="1" applyProtection="1">
      <alignment vertical="center"/>
      <protection hidden="1"/>
    </xf>
    <xf numFmtId="0" fontId="6" fillId="2" borderId="5" xfId="0" applyFont="1" applyFill="1" applyBorder="1" applyAlignment="1" applyProtection="1">
      <alignment vertical="center"/>
      <protection hidden="1"/>
    </xf>
    <xf numFmtId="0" fontId="11" fillId="3" borderId="65" xfId="0" applyFont="1" applyFill="1" applyBorder="1" applyAlignment="1" applyProtection="1">
      <alignment horizontal="center" vertical="center"/>
      <protection hidden="1"/>
    </xf>
    <xf numFmtId="0" fontId="2" fillId="3" borderId="19" xfId="0" applyFont="1" applyFill="1" applyBorder="1" applyAlignment="1" applyProtection="1">
      <alignment vertical="center"/>
      <protection hidden="1"/>
    </xf>
    <xf numFmtId="0" fontId="11" fillId="3" borderId="66" xfId="0" applyFont="1" applyFill="1" applyBorder="1" applyAlignment="1" applyProtection="1">
      <alignment horizontal="center" vertical="center"/>
      <protection hidden="1"/>
    </xf>
    <xf numFmtId="0" fontId="6" fillId="2" borderId="19" xfId="0" applyFont="1" applyFill="1" applyBorder="1" applyAlignment="1" applyProtection="1">
      <alignment vertical="center"/>
      <protection hidden="1"/>
    </xf>
    <xf numFmtId="0" fontId="6" fillId="2" borderId="6" xfId="0" applyFont="1" applyFill="1" applyBorder="1" applyAlignment="1" applyProtection="1">
      <alignment vertical="center"/>
      <protection hidden="1"/>
    </xf>
    <xf numFmtId="0" fontId="6" fillId="2" borderId="7" xfId="0" applyFont="1" applyFill="1" applyBorder="1" applyAlignment="1" applyProtection="1">
      <alignment vertical="center"/>
      <protection hidden="1"/>
    </xf>
    <xf numFmtId="0" fontId="8" fillId="4" borderId="25" xfId="0" applyFont="1" applyFill="1" applyBorder="1" applyAlignment="1" applyProtection="1">
      <alignment vertical="center"/>
      <protection hidden="1"/>
    </xf>
    <xf numFmtId="0" fontId="29" fillId="4" borderId="26" xfId="0" applyFont="1" applyFill="1" applyBorder="1" applyAlignment="1" applyProtection="1">
      <alignment vertical="center"/>
      <protection hidden="1"/>
    </xf>
    <xf numFmtId="164" fontId="8" fillId="4" borderId="28" xfId="0" applyNumberFormat="1" applyFont="1" applyFill="1" applyBorder="1" applyAlignment="1" applyProtection="1">
      <alignment horizontal="center"/>
      <protection hidden="1"/>
    </xf>
    <xf numFmtId="0" fontId="0" fillId="0" borderId="70" xfId="0" applyBorder="1" applyAlignment="1" applyProtection="1">
      <alignment vertical="center"/>
      <protection hidden="1"/>
    </xf>
    <xf numFmtId="0" fontId="10" fillId="0" borderId="67" xfId="0" applyFont="1" applyBorder="1" applyAlignment="1" applyProtection="1">
      <alignment vertical="center"/>
      <protection hidden="1"/>
    </xf>
    <xf numFmtId="0" fontId="0" fillId="0" borderId="23" xfId="0" applyBorder="1" applyAlignment="1" applyProtection="1">
      <alignment vertical="center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0" fillId="0" borderId="71" xfId="0" applyBorder="1" applyAlignment="1" applyProtection="1">
      <alignment vertical="center"/>
      <protection hidden="1"/>
    </xf>
    <xf numFmtId="0" fontId="10" fillId="0" borderId="68" xfId="0" applyFont="1" applyBorder="1" applyAlignment="1" applyProtection="1">
      <alignment vertical="center"/>
      <protection hidden="1"/>
    </xf>
    <xf numFmtId="0" fontId="0" fillId="0" borderId="54" xfId="0" applyBorder="1" applyAlignment="1" applyProtection="1">
      <alignment vertical="center"/>
      <protection hidden="1"/>
    </xf>
    <xf numFmtId="0" fontId="0" fillId="0" borderId="72" xfId="0" applyBorder="1" applyAlignment="1" applyProtection="1">
      <alignment vertical="center"/>
      <protection hidden="1"/>
    </xf>
    <xf numFmtId="0" fontId="10" fillId="0" borderId="69" xfId="0" applyFont="1" applyBorder="1" applyAlignment="1" applyProtection="1">
      <alignment vertical="center"/>
      <protection hidden="1"/>
    </xf>
    <xf numFmtId="0" fontId="0" fillId="0" borderId="58" xfId="0" applyBorder="1" applyAlignment="1" applyProtection="1">
      <alignment vertical="center"/>
      <protection hidden="1"/>
    </xf>
    <xf numFmtId="0" fontId="5" fillId="3" borderId="60" xfId="0" applyFont="1" applyFill="1" applyBorder="1" applyAlignment="1" applyProtection="1">
      <alignment horizontal="left" vertical="top"/>
      <protection hidden="1"/>
    </xf>
    <xf numFmtId="0" fontId="5" fillId="3" borderId="62" xfId="0" applyFont="1" applyFill="1" applyBorder="1" applyAlignment="1" applyProtection="1">
      <alignment horizontal="left" vertical="top"/>
      <protection hidden="1"/>
    </xf>
    <xf numFmtId="0" fontId="5" fillId="3" borderId="64" xfId="0" applyFont="1" applyFill="1" applyBorder="1" applyAlignment="1" applyProtection="1">
      <alignment horizontal="center"/>
      <protection hidden="1"/>
    </xf>
    <xf numFmtId="0" fontId="4" fillId="0" borderId="39" xfId="0" applyFont="1" applyFill="1" applyBorder="1" applyProtection="1">
      <protection hidden="1"/>
    </xf>
    <xf numFmtId="0" fontId="4" fillId="0" borderId="40" xfId="0" applyFont="1" applyFill="1" applyBorder="1" applyProtection="1">
      <protection hidden="1"/>
    </xf>
    <xf numFmtId="164" fontId="4" fillId="2" borderId="40" xfId="0" applyNumberFormat="1" applyFont="1" applyFill="1" applyBorder="1" applyProtection="1">
      <protection hidden="1"/>
    </xf>
    <xf numFmtId="2" fontId="4" fillId="0" borderId="40" xfId="0" applyNumberFormat="1" applyFont="1" applyFill="1" applyBorder="1" applyProtection="1">
      <protection hidden="1"/>
    </xf>
    <xf numFmtId="164" fontId="4" fillId="0" borderId="40" xfId="0" applyNumberFormat="1" applyFont="1" applyFill="1" applyBorder="1" applyProtection="1">
      <protection hidden="1"/>
    </xf>
    <xf numFmtId="0" fontId="9" fillId="4" borderId="29" xfId="0" applyFont="1" applyFill="1" applyBorder="1" applyProtection="1">
      <protection hidden="1"/>
    </xf>
    <xf numFmtId="0" fontId="4" fillId="4" borderId="30" xfId="0" applyFont="1" applyFill="1" applyBorder="1" applyProtection="1">
      <protection hidden="1"/>
    </xf>
    <xf numFmtId="2" fontId="4" fillId="4" borderId="30" xfId="0" applyNumberFormat="1" applyFont="1" applyFill="1" applyBorder="1" applyProtection="1">
      <protection hidden="1"/>
    </xf>
    <xf numFmtId="165" fontId="4" fillId="4" borderId="30" xfId="0" applyNumberFormat="1" applyFont="1" applyFill="1" applyBorder="1" applyProtection="1">
      <protection hidden="1"/>
    </xf>
    <xf numFmtId="0" fontId="1" fillId="3" borderId="4" xfId="0" applyFont="1" applyFill="1" applyBorder="1" applyAlignment="1" applyProtection="1">
      <alignment vertical="center"/>
      <protection hidden="1"/>
    </xf>
    <xf numFmtId="0" fontId="1" fillId="3" borderId="19" xfId="0" applyFont="1" applyFill="1" applyBorder="1" applyAlignment="1" applyProtection="1">
      <alignment vertical="center"/>
      <protection hidden="1"/>
    </xf>
    <xf numFmtId="0" fontId="6" fillId="2" borderId="1" xfId="0" applyFont="1" applyFill="1" applyBorder="1" applyAlignment="1" applyProtection="1">
      <alignment vertical="center"/>
      <protection hidden="1"/>
    </xf>
    <xf numFmtId="0" fontId="6" fillId="2" borderId="2" xfId="0" applyFont="1" applyFill="1" applyBorder="1" applyAlignment="1" applyProtection="1">
      <alignment vertical="center"/>
      <protection hidden="1"/>
    </xf>
    <xf numFmtId="0" fontId="6" fillId="2" borderId="3" xfId="0" applyFont="1" applyFill="1" applyBorder="1" applyAlignment="1" applyProtection="1">
      <alignment vertical="center"/>
      <protection hidden="1"/>
    </xf>
    <xf numFmtId="0" fontId="2" fillId="3" borderId="4" xfId="0" applyFont="1" applyFill="1" applyBorder="1" applyAlignment="1" applyProtection="1">
      <alignment horizontal="left" vertical="center"/>
      <protection hidden="1"/>
    </xf>
    <xf numFmtId="0" fontId="11" fillId="3" borderId="4" xfId="0" applyFont="1" applyFill="1" applyBorder="1" applyAlignment="1" applyProtection="1">
      <alignment horizontal="left" vertical="center"/>
      <protection hidden="1"/>
    </xf>
    <xf numFmtId="0" fontId="8" fillId="4" borderId="28" xfId="0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protection hidden="1"/>
    </xf>
    <xf numFmtId="0" fontId="0" fillId="0" borderId="20" xfId="0" applyBorder="1" applyAlignment="1" applyProtection="1">
      <alignment vertical="center"/>
      <protection hidden="1"/>
    </xf>
    <xf numFmtId="0" fontId="0" fillId="0" borderId="53" xfId="0" applyBorder="1" applyAlignment="1" applyProtection="1">
      <alignment vertical="center"/>
      <protection hidden="1"/>
    </xf>
    <xf numFmtId="0" fontId="0" fillId="0" borderId="54" xfId="0" applyBorder="1" applyAlignment="1" applyProtection="1">
      <protection hidden="1"/>
    </xf>
    <xf numFmtId="164" fontId="10" fillId="0" borderId="32" xfId="0" applyNumberFormat="1" applyFont="1" applyBorder="1" applyAlignment="1" applyProtection="1">
      <alignment vertical="center"/>
      <protection hidden="1"/>
    </xf>
    <xf numFmtId="0" fontId="1" fillId="3" borderId="11" xfId="0" applyFont="1" applyFill="1" applyBorder="1" applyAlignment="1" applyProtection="1">
      <alignment vertical="top"/>
      <protection hidden="1"/>
    </xf>
    <xf numFmtId="0" fontId="1" fillId="3" borderId="0" xfId="0" applyFont="1" applyFill="1" applyBorder="1" applyAlignment="1" applyProtection="1">
      <alignment vertical="top"/>
      <protection hidden="1"/>
    </xf>
    <xf numFmtId="0" fontId="1" fillId="3" borderId="13" xfId="0" applyFont="1" applyFill="1" applyBorder="1" applyAlignment="1" applyProtection="1">
      <alignment vertical="top"/>
      <protection hidden="1"/>
    </xf>
    <xf numFmtId="0" fontId="1" fillId="3" borderId="14" xfId="0" applyFont="1" applyFill="1" applyBorder="1" applyAlignment="1" applyProtection="1">
      <alignment vertical="top"/>
      <protection hidden="1"/>
    </xf>
    <xf numFmtId="0" fontId="8" fillId="4" borderId="42" xfId="0" applyFont="1" applyFill="1" applyBorder="1" applyAlignment="1" applyProtection="1">
      <alignment horizontal="center" vertical="center"/>
      <protection hidden="1"/>
    </xf>
    <xf numFmtId="0" fontId="8" fillId="4" borderId="43" xfId="0" applyFont="1" applyFill="1" applyBorder="1" applyAlignment="1" applyProtection="1">
      <alignment horizontal="center" vertical="center"/>
      <protection hidden="1"/>
    </xf>
    <xf numFmtId="0" fontId="8" fillId="4" borderId="44" xfId="0" applyFont="1" applyFill="1" applyBorder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right" vertical="center"/>
      <protection hidden="1"/>
    </xf>
    <xf numFmtId="0" fontId="0" fillId="0" borderId="39" xfId="0" applyBorder="1" applyProtection="1">
      <protection hidden="1"/>
    </xf>
    <xf numFmtId="164" fontId="15" fillId="0" borderId="40" xfId="0" applyNumberFormat="1" applyFont="1" applyBorder="1" applyProtection="1">
      <protection hidden="1"/>
    </xf>
    <xf numFmtId="164" fontId="15" fillId="0" borderId="41" xfId="0" applyNumberFormat="1" applyFont="1" applyBorder="1" applyProtection="1">
      <protection hidden="1"/>
    </xf>
    <xf numFmtId="164" fontId="15" fillId="0" borderId="45" xfId="0" applyNumberFormat="1" applyFont="1" applyBorder="1" applyProtection="1">
      <protection hidden="1"/>
    </xf>
    <xf numFmtId="164" fontId="0" fillId="0" borderId="45" xfId="0" applyNumberFormat="1" applyBorder="1" applyProtection="1">
      <protection hidden="1"/>
    </xf>
    <xf numFmtId="0" fontId="7" fillId="4" borderId="49" xfId="0" applyFont="1" applyFill="1" applyBorder="1" applyAlignment="1" applyProtection="1">
      <alignment horizontal="left" vertical="center"/>
      <protection hidden="1"/>
    </xf>
    <xf numFmtId="164" fontId="20" fillId="4" borderId="50" xfId="0" applyNumberFormat="1" applyFont="1" applyFill="1" applyBorder="1" applyAlignment="1" applyProtection="1">
      <alignment horizontal="center"/>
      <protection hidden="1"/>
    </xf>
    <xf numFmtId="164" fontId="18" fillId="4" borderId="50" xfId="0" applyNumberFormat="1" applyFont="1" applyFill="1" applyBorder="1" applyAlignment="1" applyProtection="1">
      <alignment horizontal="center"/>
      <protection hidden="1"/>
    </xf>
    <xf numFmtId="164" fontId="18" fillId="4" borderId="51" xfId="0" applyNumberFormat="1" applyFont="1" applyFill="1" applyBorder="1" applyAlignment="1" applyProtection="1">
      <alignment horizontal="center"/>
      <protection hidden="1"/>
    </xf>
    <xf numFmtId="0" fontId="7" fillId="4" borderId="33" xfId="0" applyFont="1" applyFill="1" applyBorder="1" applyAlignment="1" applyProtection="1">
      <alignment horizontal="left" vertical="center"/>
      <protection hidden="1"/>
    </xf>
    <xf numFmtId="164" fontId="0" fillId="4" borderId="34" xfId="0" applyNumberFormat="1" applyFont="1" applyFill="1" applyBorder="1" applyProtection="1">
      <protection hidden="1"/>
    </xf>
    <xf numFmtId="164" fontId="0" fillId="4" borderId="52" xfId="0" applyNumberFormat="1" applyFont="1" applyFill="1" applyBorder="1" applyProtection="1">
      <protection hidden="1"/>
    </xf>
    <xf numFmtId="164" fontId="18" fillId="4" borderId="51" xfId="0" applyNumberFormat="1" applyFont="1" applyFill="1" applyBorder="1" applyProtection="1">
      <protection hidden="1"/>
    </xf>
    <xf numFmtId="0" fontId="7" fillId="4" borderId="46" xfId="0" applyFont="1" applyFill="1" applyBorder="1" applyAlignment="1" applyProtection="1">
      <alignment horizontal="left" vertical="center"/>
      <protection hidden="1"/>
    </xf>
    <xf numFmtId="164" fontId="18" fillId="4" borderId="47" xfId="0" applyNumberFormat="1" applyFont="1" applyFill="1" applyBorder="1" applyProtection="1">
      <protection hidden="1"/>
    </xf>
    <xf numFmtId="164" fontId="19" fillId="4" borderId="48" xfId="0" applyNumberFormat="1" applyFont="1" applyFill="1" applyBorder="1" applyProtection="1">
      <protection hidden="1"/>
    </xf>
    <xf numFmtId="0" fontId="0" fillId="0" borderId="8" xfId="0" applyBorder="1" applyAlignment="1" applyProtection="1">
      <alignment vertical="top"/>
      <protection hidden="1"/>
    </xf>
    <xf numFmtId="0" fontId="0" fillId="0" borderId="9" xfId="0" applyBorder="1" applyAlignment="1" applyProtection="1">
      <alignment vertical="top"/>
      <protection hidden="1"/>
    </xf>
    <xf numFmtId="0" fontId="0" fillId="0" borderId="10" xfId="0" applyBorder="1" applyAlignment="1" applyProtection="1">
      <alignment vertical="top"/>
      <protection hidden="1"/>
    </xf>
    <xf numFmtId="0" fontId="0" fillId="0" borderId="13" xfId="0" applyBorder="1" applyAlignment="1" applyProtection="1">
      <alignment vertical="top"/>
      <protection hidden="1"/>
    </xf>
    <xf numFmtId="0" fontId="0" fillId="0" borderId="14" xfId="0" applyBorder="1" applyAlignment="1" applyProtection="1">
      <alignment vertical="top"/>
      <protection hidden="1"/>
    </xf>
    <xf numFmtId="0" fontId="0" fillId="0" borderId="15" xfId="0" applyBorder="1" applyAlignment="1" applyProtection="1">
      <alignment vertical="top"/>
      <protection hidden="1"/>
    </xf>
    <xf numFmtId="0" fontId="1" fillId="3" borderId="9" xfId="0" applyFont="1" applyFill="1" applyBorder="1" applyAlignment="1" applyProtection="1">
      <alignment vertical="center"/>
      <protection hidden="1"/>
    </xf>
    <xf numFmtId="0" fontId="1" fillId="3" borderId="9" xfId="0" applyFont="1" applyFill="1" applyBorder="1" applyAlignment="1" applyProtection="1">
      <alignment horizontal="left" vertical="top" wrapText="1"/>
      <protection hidden="1"/>
    </xf>
    <xf numFmtId="164" fontId="4" fillId="2" borderId="40" xfId="0" applyNumberFormat="1" applyFont="1" applyFill="1" applyBorder="1" applyAlignment="1" applyProtection="1">
      <alignment vertical="center"/>
      <protection hidden="1"/>
    </xf>
    <xf numFmtId="0" fontId="1" fillId="3" borderId="0" xfId="0" applyFont="1" applyFill="1" applyBorder="1" applyAlignment="1" applyProtection="1">
      <alignment horizontal="left" vertical="top" wrapText="1"/>
      <protection hidden="1"/>
    </xf>
    <xf numFmtId="0" fontId="10" fillId="0" borderId="53" xfId="1" applyNumberFormat="1" applyFont="1" applyFill="1" applyBorder="1" applyAlignment="1" applyProtection="1">
      <alignment vertical="center"/>
      <protection hidden="1"/>
    </xf>
    <xf numFmtId="0" fontId="10" fillId="0" borderId="54" xfId="0" applyFont="1" applyBorder="1" applyAlignment="1" applyProtection="1">
      <alignment vertical="center"/>
      <protection hidden="1"/>
    </xf>
    <xf numFmtId="0" fontId="0" fillId="0" borderId="9" xfId="0" applyBorder="1" applyProtection="1">
      <protection hidden="1"/>
    </xf>
    <xf numFmtId="164" fontId="10" fillId="8" borderId="55" xfId="1" applyNumberFormat="1" applyFont="1" applyFill="1" applyBorder="1" applyAlignment="1" applyProtection="1">
      <alignment vertical="center"/>
      <protection locked="0"/>
    </xf>
    <xf numFmtId="0" fontId="10" fillId="0" borderId="22" xfId="1" applyNumberFormat="1" applyFont="1" applyFill="1" applyBorder="1" applyAlignment="1" applyProtection="1">
      <alignment vertical="center"/>
      <protection hidden="1"/>
    </xf>
    <xf numFmtId="0" fontId="10" fillId="0" borderId="23" xfId="0" applyFont="1" applyBorder="1" applyAlignment="1" applyProtection="1">
      <alignment vertical="center"/>
      <protection hidden="1"/>
    </xf>
    <xf numFmtId="164" fontId="10" fillId="8" borderId="24" xfId="1" applyNumberFormat="1" applyFont="1" applyFill="1" applyBorder="1" applyAlignment="1" applyProtection="1">
      <alignment vertical="center"/>
      <protection locked="0"/>
    </xf>
    <xf numFmtId="0" fontId="0" fillId="4" borderId="26" xfId="0" applyFill="1" applyBorder="1" applyProtection="1">
      <protection hidden="1"/>
    </xf>
    <xf numFmtId="164" fontId="8" fillId="4" borderId="28" xfId="0" applyNumberFormat="1" applyFont="1" applyFill="1" applyBorder="1" applyAlignment="1" applyProtection="1">
      <alignment horizontal="center" vertical="center"/>
      <protection hidden="1"/>
    </xf>
    <xf numFmtId="0" fontId="0" fillId="4" borderId="39" xfId="0" applyFill="1" applyBorder="1" applyAlignment="1">
      <alignment horizontal="center" vertical="center"/>
    </xf>
    <xf numFmtId="0" fontId="0" fillId="4" borderId="76" xfId="0" applyFill="1" applyBorder="1" applyAlignment="1">
      <alignment horizontal="center" vertical="center"/>
    </xf>
    <xf numFmtId="0" fontId="0" fillId="9" borderId="77" xfId="0" applyFill="1" applyBorder="1" applyAlignment="1">
      <alignment horizontal="center" vertical="center"/>
    </xf>
    <xf numFmtId="164" fontId="0" fillId="9" borderId="41" xfId="0" applyNumberFormat="1" applyFill="1" applyBorder="1" applyAlignment="1">
      <alignment horizontal="center" vertical="center"/>
    </xf>
    <xf numFmtId="164" fontId="0" fillId="9" borderId="17" xfId="0" applyNumberFormat="1" applyFill="1" applyBorder="1" applyAlignment="1">
      <alignment horizontal="center" vertical="center"/>
    </xf>
    <xf numFmtId="0" fontId="0" fillId="9" borderId="17" xfId="0" applyFill="1" applyBorder="1" applyAlignment="1">
      <alignment horizontal="center" vertical="center"/>
    </xf>
    <xf numFmtId="0" fontId="0" fillId="9" borderId="57" xfId="0" applyNumberFormat="1" applyFill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8" fillId="4" borderId="78" xfId="0" applyFont="1" applyFill="1" applyBorder="1" applyAlignment="1" applyProtection="1">
      <alignment horizontal="center" vertical="center"/>
      <protection hidden="1"/>
    </xf>
    <xf numFmtId="0" fontId="10" fillId="0" borderId="79" xfId="0" applyNumberFormat="1" applyFont="1" applyBorder="1" applyAlignment="1" applyProtection="1">
      <alignment horizontal="center" vertical="center"/>
      <protection hidden="1"/>
    </xf>
    <xf numFmtId="0" fontId="10" fillId="0" borderId="80" xfId="0" applyNumberFormat="1" applyFont="1" applyBorder="1" applyAlignment="1" applyProtection="1">
      <alignment horizontal="center" vertical="center"/>
      <protection hidden="1"/>
    </xf>
    <xf numFmtId="0" fontId="10" fillId="0" borderId="81" xfId="0" applyNumberFormat="1" applyFont="1" applyBorder="1" applyAlignment="1" applyProtection="1">
      <alignment horizontal="center" vertical="center"/>
      <protection hidden="1"/>
    </xf>
    <xf numFmtId="2" fontId="10" fillId="0" borderId="79" xfId="0" applyNumberFormat="1" applyFont="1" applyBorder="1" applyAlignment="1" applyProtection="1">
      <alignment horizontal="center" vertical="center"/>
      <protection hidden="1"/>
    </xf>
    <xf numFmtId="2" fontId="10" fillId="0" borderId="80" xfId="0" applyNumberFormat="1" applyFont="1" applyBorder="1" applyAlignment="1" applyProtection="1">
      <alignment horizontal="center" vertical="center"/>
      <protection hidden="1"/>
    </xf>
    <xf numFmtId="2" fontId="10" fillId="0" borderId="81" xfId="0" applyNumberFormat="1" applyFont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21" fillId="0" borderId="0" xfId="0" applyFont="1" applyAlignment="1">
      <alignment horizontal="left" vertical="top" wrapText="1"/>
    </xf>
    <xf numFmtId="0" fontId="36" fillId="0" borderId="0" xfId="0" applyFont="1" applyBorder="1" applyAlignment="1" applyProtection="1">
      <alignment horizontal="right" vertical="center"/>
      <protection hidden="1"/>
    </xf>
    <xf numFmtId="166" fontId="37" fillId="8" borderId="38" xfId="0" applyNumberFormat="1" applyFont="1" applyFill="1" applyBorder="1" applyAlignment="1" applyProtection="1">
      <alignment horizontal="center" vertical="center"/>
      <protection locked="0"/>
    </xf>
    <xf numFmtId="0" fontId="38" fillId="4" borderId="44" xfId="0" applyFont="1" applyFill="1" applyBorder="1" applyAlignment="1" applyProtection="1">
      <alignment horizontal="center" vertical="center" wrapText="1"/>
      <protection hidden="1"/>
    </xf>
    <xf numFmtId="164" fontId="39" fillId="0" borderId="41" xfId="0" applyNumberFormat="1" applyFont="1" applyFill="1" applyBorder="1" applyAlignment="1" applyProtection="1">
      <alignment vertical="center"/>
      <protection hidden="1"/>
    </xf>
    <xf numFmtId="164" fontId="40" fillId="4" borderId="73" xfId="0" applyNumberFormat="1" applyFont="1" applyFill="1" applyBorder="1" applyAlignment="1" applyProtection="1">
      <alignment vertical="center"/>
      <protection hidden="1"/>
    </xf>
    <xf numFmtId="164" fontId="39" fillId="0" borderId="41" xfId="0" applyNumberFormat="1" applyFont="1" applyFill="1" applyBorder="1" applyProtection="1">
      <protection hidden="1"/>
    </xf>
    <xf numFmtId="0" fontId="41" fillId="0" borderId="0" xfId="0" applyFont="1" applyBorder="1" applyAlignment="1" applyProtection="1">
      <alignment horizontal="right" vertical="center"/>
      <protection hidden="1"/>
    </xf>
    <xf numFmtId="0" fontId="10" fillId="0" borderId="82" xfId="1" applyNumberFormat="1" applyFont="1" applyFill="1" applyBorder="1" applyAlignment="1" applyProtection="1">
      <alignment vertical="center"/>
      <protection hidden="1"/>
    </xf>
    <xf numFmtId="0" fontId="10" fillId="0" borderId="58" xfId="0" applyFont="1" applyBorder="1" applyAlignment="1" applyProtection="1">
      <alignment vertical="center"/>
      <protection hidden="1"/>
    </xf>
    <xf numFmtId="164" fontId="10" fillId="8" borderId="59" xfId="1" applyNumberFormat="1" applyFont="1" applyFill="1" applyBorder="1" applyAlignment="1" applyProtection="1">
      <alignment vertical="center"/>
      <protection locked="0"/>
    </xf>
    <xf numFmtId="0" fontId="23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top"/>
    </xf>
    <xf numFmtId="0" fontId="27" fillId="3" borderId="8" xfId="0" applyFont="1" applyFill="1" applyBorder="1" applyAlignment="1">
      <alignment horizontal="left" vertical="top"/>
    </xf>
    <xf numFmtId="0" fontId="27" fillId="3" borderId="9" xfId="0" applyFont="1" applyFill="1" applyBorder="1" applyAlignment="1">
      <alignment horizontal="left" vertical="top"/>
    </xf>
    <xf numFmtId="0" fontId="27" fillId="3" borderId="11" xfId="0" applyFont="1" applyFill="1" applyBorder="1" applyAlignment="1">
      <alignment horizontal="left" vertical="top"/>
    </xf>
    <xf numFmtId="0" fontId="27" fillId="3" borderId="0" xfId="0" applyFont="1" applyFill="1" applyBorder="1" applyAlignment="1">
      <alignment horizontal="left" vertical="top"/>
    </xf>
    <xf numFmtId="0" fontId="21" fillId="0" borderId="0" xfId="0" applyFont="1" applyAlignment="1">
      <alignment horizontal="left"/>
    </xf>
    <xf numFmtId="0" fontId="22" fillId="6" borderId="8" xfId="0" applyFont="1" applyFill="1" applyBorder="1" applyAlignment="1">
      <alignment horizontal="center" vertical="center"/>
    </xf>
    <xf numFmtId="0" fontId="22" fillId="6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0" fontId="22" fillId="6" borderId="0" xfId="0" applyFont="1" applyFill="1" applyBorder="1" applyAlignment="1">
      <alignment horizontal="center" vertical="center"/>
    </xf>
    <xf numFmtId="0" fontId="22" fillId="6" borderId="12" xfId="0" applyFont="1" applyFill="1" applyBorder="1" applyAlignment="1">
      <alignment horizontal="center" vertical="center"/>
    </xf>
    <xf numFmtId="0" fontId="22" fillId="6" borderId="13" xfId="0" applyFont="1" applyFill="1" applyBorder="1" applyAlignment="1">
      <alignment horizontal="center" vertical="center"/>
    </xf>
    <xf numFmtId="0" fontId="22" fillId="6" borderId="14" xfId="0" applyFont="1" applyFill="1" applyBorder="1" applyAlignment="1">
      <alignment horizontal="center" vertical="center"/>
    </xf>
    <xf numFmtId="0" fontId="22" fillId="6" borderId="15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center"/>
    </xf>
    <xf numFmtId="0" fontId="23" fillId="0" borderId="0" xfId="0" applyFont="1" applyAlignment="1">
      <alignment horizontal="left" vertical="top" wrapText="1"/>
    </xf>
    <xf numFmtId="0" fontId="1" fillId="3" borderId="1" xfId="0" applyFont="1" applyFill="1" applyBorder="1" applyAlignment="1" applyProtection="1">
      <alignment horizontal="left" vertical="top" wrapText="1"/>
      <protection hidden="1"/>
    </xf>
    <xf numFmtId="0" fontId="1" fillId="3" borderId="2" xfId="0" applyFont="1" applyFill="1" applyBorder="1" applyAlignment="1" applyProtection="1">
      <alignment horizontal="left" vertical="top" wrapText="1"/>
      <protection hidden="1"/>
    </xf>
    <xf numFmtId="0" fontId="1" fillId="3" borderId="4" xfId="0" applyFont="1" applyFill="1" applyBorder="1" applyAlignment="1" applyProtection="1">
      <alignment horizontal="left" vertical="top" wrapText="1"/>
      <protection hidden="1"/>
    </xf>
    <xf numFmtId="0" fontId="1" fillId="3" borderId="0" xfId="0" applyFont="1" applyFill="1" applyBorder="1" applyAlignment="1" applyProtection="1">
      <alignment horizontal="left" vertical="top" wrapText="1"/>
      <protection hidden="1"/>
    </xf>
    <xf numFmtId="0" fontId="7" fillId="4" borderId="8" xfId="0" applyFont="1" applyFill="1" applyBorder="1" applyAlignment="1" applyProtection="1">
      <alignment horizontal="center" vertical="center"/>
      <protection hidden="1"/>
    </xf>
    <xf numFmtId="0" fontId="7" fillId="4" borderId="9" xfId="0" applyFont="1" applyFill="1" applyBorder="1" applyAlignment="1" applyProtection="1">
      <alignment horizontal="center" vertical="center"/>
      <protection hidden="1"/>
    </xf>
    <xf numFmtId="0" fontId="7" fillId="4" borderId="10" xfId="0" applyFont="1" applyFill="1" applyBorder="1" applyAlignment="1" applyProtection="1">
      <alignment horizontal="center" vertical="center"/>
      <protection hidden="1"/>
    </xf>
    <xf numFmtId="0" fontId="7" fillId="4" borderId="13" xfId="0" applyFont="1" applyFill="1" applyBorder="1" applyAlignment="1" applyProtection="1">
      <alignment horizontal="center" vertical="center"/>
      <protection hidden="1"/>
    </xf>
    <xf numFmtId="0" fontId="7" fillId="4" borderId="14" xfId="0" applyFont="1" applyFill="1" applyBorder="1" applyAlignment="1" applyProtection="1">
      <alignment horizontal="center" vertical="center"/>
      <protection hidden="1"/>
    </xf>
    <xf numFmtId="0" fontId="7" fillId="4" borderId="15" xfId="0" applyFont="1" applyFill="1" applyBorder="1" applyAlignment="1" applyProtection="1">
      <alignment horizontal="center" vertical="center"/>
      <protection hidden="1"/>
    </xf>
    <xf numFmtId="0" fontId="31" fillId="3" borderId="8" xfId="0" applyFont="1" applyFill="1" applyBorder="1" applyAlignment="1" applyProtection="1">
      <alignment horizontal="right" vertical="center"/>
      <protection hidden="1"/>
    </xf>
    <xf numFmtId="0" fontId="31" fillId="3" borderId="9" xfId="0" applyFont="1" applyFill="1" applyBorder="1" applyAlignment="1" applyProtection="1">
      <alignment horizontal="right" vertical="center"/>
      <protection hidden="1"/>
    </xf>
    <xf numFmtId="0" fontId="31" fillId="3" borderId="11" xfId="0" applyFont="1" applyFill="1" applyBorder="1" applyAlignment="1" applyProtection="1">
      <alignment horizontal="right" vertical="center"/>
      <protection hidden="1"/>
    </xf>
    <xf numFmtId="0" fontId="31" fillId="3" borderId="0" xfId="0" applyFont="1" applyFill="1" applyBorder="1" applyAlignment="1" applyProtection="1">
      <alignment horizontal="right" vertical="center"/>
      <protection hidden="1"/>
    </xf>
    <xf numFmtId="0" fontId="31" fillId="3" borderId="13" xfId="0" applyFont="1" applyFill="1" applyBorder="1" applyAlignment="1" applyProtection="1">
      <alignment horizontal="right" vertical="center"/>
      <protection hidden="1"/>
    </xf>
    <xf numFmtId="0" fontId="31" fillId="3" borderId="14" xfId="0" applyFont="1" applyFill="1" applyBorder="1" applyAlignment="1" applyProtection="1">
      <alignment horizontal="right" vertical="center"/>
      <protection hidden="1"/>
    </xf>
    <xf numFmtId="0" fontId="16" fillId="4" borderId="35" xfId="0" applyFont="1" applyFill="1" applyBorder="1" applyAlignment="1" applyProtection="1">
      <alignment horizontal="center" vertical="center"/>
      <protection hidden="1"/>
    </xf>
    <xf numFmtId="0" fontId="16" fillId="4" borderId="36" xfId="0" applyFont="1" applyFill="1" applyBorder="1" applyAlignment="1" applyProtection="1">
      <alignment horizontal="center" vertical="center"/>
      <protection hidden="1"/>
    </xf>
    <xf numFmtId="0" fontId="16" fillId="4" borderId="37" xfId="0" applyFont="1" applyFill="1" applyBorder="1" applyAlignment="1" applyProtection="1">
      <alignment horizontal="center" vertical="center"/>
      <protection hidden="1"/>
    </xf>
    <xf numFmtId="0" fontId="11" fillId="3" borderId="74" xfId="0" applyFont="1" applyFill="1" applyBorder="1" applyAlignment="1" applyProtection="1">
      <alignment horizontal="left" vertical="center" wrapText="1"/>
      <protection hidden="1"/>
    </xf>
    <xf numFmtId="0" fontId="8" fillId="5" borderId="29" xfId="0" applyFont="1" applyFill="1" applyBorder="1" applyAlignment="1" applyProtection="1">
      <alignment horizontal="center" vertical="center"/>
      <protection hidden="1"/>
    </xf>
    <xf numFmtId="0" fontId="8" fillId="5" borderId="30" xfId="0" applyFont="1" applyFill="1" applyBorder="1" applyAlignment="1" applyProtection="1">
      <alignment horizontal="center" vertical="center"/>
      <protection hidden="1"/>
    </xf>
    <xf numFmtId="0" fontId="8" fillId="5" borderId="31" xfId="0" applyFont="1" applyFill="1" applyBorder="1" applyAlignment="1" applyProtection="1">
      <alignment horizontal="center" vertical="center"/>
      <protection hidden="1"/>
    </xf>
    <xf numFmtId="0" fontId="8" fillId="4" borderId="25" xfId="0" applyFont="1" applyFill="1" applyBorder="1" applyAlignment="1" applyProtection="1">
      <alignment horizontal="center" vertical="center"/>
      <protection hidden="1"/>
    </xf>
    <xf numFmtId="0" fontId="8" fillId="4" borderId="26" xfId="0" applyFont="1" applyFill="1" applyBorder="1" applyAlignment="1" applyProtection="1">
      <alignment horizontal="center" vertical="center"/>
      <protection hidden="1"/>
    </xf>
    <xf numFmtId="0" fontId="8" fillId="4" borderId="27" xfId="0" applyFont="1" applyFill="1" applyBorder="1" applyAlignment="1" applyProtection="1">
      <alignment horizontal="center" vertical="center"/>
      <protection hidden="1"/>
    </xf>
    <xf numFmtId="0" fontId="1" fillId="3" borderId="8" xfId="0" applyFont="1" applyFill="1" applyBorder="1" applyAlignment="1" applyProtection="1">
      <alignment horizontal="left" vertical="top"/>
      <protection hidden="1"/>
    </xf>
    <xf numFmtId="0" fontId="1" fillId="3" borderId="9" xfId="0" applyFont="1" applyFill="1" applyBorder="1" applyAlignment="1" applyProtection="1">
      <alignment horizontal="left" vertical="top"/>
      <protection hidden="1"/>
    </xf>
    <xf numFmtId="0" fontId="1" fillId="3" borderId="11" xfId="0" applyFont="1" applyFill="1" applyBorder="1" applyAlignment="1" applyProtection="1">
      <alignment horizontal="left" vertical="top"/>
      <protection hidden="1"/>
    </xf>
    <xf numFmtId="0" fontId="1" fillId="3" borderId="0" xfId="0" applyFont="1" applyFill="1" applyBorder="1" applyAlignment="1" applyProtection="1">
      <alignment horizontal="left" vertical="top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7" fillId="7" borderId="25" xfId="0" applyFont="1" applyFill="1" applyBorder="1" applyAlignment="1">
      <alignment horizontal="center"/>
    </xf>
    <xf numFmtId="0" fontId="7" fillId="7" borderId="75" xfId="0" applyFont="1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7">
    <dxf>
      <font>
        <color rgb="FF92D050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6E6E73"/>
      <color rgb="FF73736E"/>
      <color rgb="FFED7D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514349</xdr:colOff>
      <xdr:row>60</xdr:row>
      <xdr:rowOff>190500</xdr:rowOff>
    </xdr:from>
    <xdr:ext cx="7160935" cy="1657350"/>
    <xdr:pic>
      <xdr:nvPicPr>
        <xdr:cNvPr id="3" name="Picture 2">
          <a:extLst>
            <a:ext uri="{FF2B5EF4-FFF2-40B4-BE49-F238E27FC236}">
              <a16:creationId xmlns:a16="http://schemas.microsoft.com/office/drawing/2014/main" id="{17278745-183C-49AC-90F6-B3FA789195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45" t="44326" r="28780" b="27637"/>
        <a:stretch/>
      </xdr:blipFill>
      <xdr:spPr>
        <a:xfrm>
          <a:off x="514349" y="11458575"/>
          <a:ext cx="7160935" cy="165735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twoCellAnchor>
    <xdr:from>
      <xdr:col>12</xdr:col>
      <xdr:colOff>404531</xdr:colOff>
      <xdr:row>59</xdr:row>
      <xdr:rowOff>79562</xdr:rowOff>
    </xdr:from>
    <xdr:to>
      <xdr:col>17</xdr:col>
      <xdr:colOff>409574</xdr:colOff>
      <xdr:row>65</xdr:row>
      <xdr:rowOff>76200</xdr:rowOff>
    </xdr:to>
    <xdr:sp macro="" textlink="">
      <xdr:nvSpPr>
        <xdr:cNvPr id="4" name="Speech Bubble: Oval 3">
          <a:extLst>
            <a:ext uri="{FF2B5EF4-FFF2-40B4-BE49-F238E27FC236}">
              <a16:creationId xmlns:a16="http://schemas.microsoft.com/office/drawing/2014/main" id="{CFAD66E9-7ED5-47FE-AE4E-E274AEEEC2C3}"/>
            </a:ext>
          </a:extLst>
        </xdr:cNvPr>
        <xdr:cNvSpPr/>
      </xdr:nvSpPr>
      <xdr:spPr>
        <a:xfrm>
          <a:off x="7719731" y="11099987"/>
          <a:ext cx="3157818" cy="1482538"/>
        </a:xfrm>
        <a:prstGeom prst="wedgeEllipseCallout">
          <a:avLst>
            <a:gd name="adj1" fmla="val -59129"/>
            <a:gd name="adj2" fmla="val 30325"/>
          </a:avLst>
        </a:prstGeom>
        <a:solidFill>
          <a:schemeClr val="accent1">
            <a:lumMod val="40000"/>
            <a:lumOff val="60000"/>
          </a:schemeClr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aseline="0">
              <a:solidFill>
                <a:schemeClr val="tx1"/>
              </a:solidFill>
            </a:rPr>
            <a:t>If you wish to change any of these figures, please do so, all totals will automatically update.</a:t>
          </a:r>
        </a:p>
      </xdr:txBody>
    </xdr:sp>
    <xdr:clientData/>
  </xdr:twoCellAnchor>
  <xdr:twoCellAnchor editAs="oneCell">
    <xdr:from>
      <xdr:col>0</xdr:col>
      <xdr:colOff>485775</xdr:colOff>
      <xdr:row>47</xdr:row>
      <xdr:rowOff>209550</xdr:rowOff>
    </xdr:from>
    <xdr:to>
      <xdr:col>12</xdr:col>
      <xdr:colOff>628651</xdr:colOff>
      <xdr:row>54</xdr:row>
      <xdr:rowOff>160353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A6B3599-44A7-4C08-BFF4-194E3B05B6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06" t="46132" r="33980" b="27895"/>
        <a:stretch/>
      </xdr:blipFill>
      <xdr:spPr>
        <a:xfrm>
          <a:off x="485775" y="11229975"/>
          <a:ext cx="7458076" cy="168435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1</xdr:col>
      <xdr:colOff>33131</xdr:colOff>
      <xdr:row>78</xdr:row>
      <xdr:rowOff>143205</xdr:rowOff>
    </xdr:from>
    <xdr:to>
      <xdr:col>12</xdr:col>
      <xdr:colOff>57150</xdr:colOff>
      <xdr:row>93</xdr:row>
      <xdr:rowOff>145841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134349D-D3BE-46C6-A2A8-23D93E82F14C}"/>
            </a:ext>
          </a:extLst>
        </xdr:cNvPr>
        <xdr:cNvGrpSpPr/>
      </xdr:nvGrpSpPr>
      <xdr:grpSpPr>
        <a:xfrm>
          <a:off x="642731" y="18783630"/>
          <a:ext cx="6729619" cy="2917286"/>
          <a:chOff x="612913" y="12912586"/>
          <a:chExt cx="6822856" cy="2868459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A96082C7-E56E-4E55-B246-20A2DA3C234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527" t="711" r="45303" b="50489"/>
          <a:stretch/>
        </xdr:blipFill>
        <xdr:spPr>
          <a:xfrm>
            <a:off x="612913" y="12912586"/>
            <a:ext cx="5906961" cy="2868459"/>
          </a:xfrm>
          <a:prstGeom prst="rect">
            <a:avLst/>
          </a:prstGeom>
          <a:ln>
            <a:noFill/>
          </a:ln>
          <a:effectLst>
            <a:outerShdw blurRad="190500" algn="tl" rotWithShape="0">
              <a:srgbClr val="000000">
                <a:alpha val="70000"/>
              </a:srgbClr>
            </a:outerShdw>
          </a:effec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9141CBF-3EE9-4608-8D7E-C135611AE8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557614" y="14633560"/>
            <a:ext cx="1293061" cy="903714"/>
          </a:xfrm>
          <a:prstGeom prst="rect">
            <a:avLst/>
          </a:prstGeom>
        </xdr:spPr>
      </xdr:pic>
      <xdr:sp macro="" textlink="">
        <xdr:nvSpPr>
          <xdr:cNvPr id="8" name="Speech Bubble: Oval 7">
            <a:extLst>
              <a:ext uri="{FF2B5EF4-FFF2-40B4-BE49-F238E27FC236}">
                <a16:creationId xmlns:a16="http://schemas.microsoft.com/office/drawing/2014/main" id="{C1B8B7A8-6680-49FA-AD7C-09347FA0D150}"/>
              </a:ext>
            </a:extLst>
          </xdr:cNvPr>
          <xdr:cNvSpPr/>
        </xdr:nvSpPr>
        <xdr:spPr>
          <a:xfrm>
            <a:off x="3671277" y="12921626"/>
            <a:ext cx="3764492" cy="1863749"/>
          </a:xfrm>
          <a:prstGeom prst="wedgeEllipseCallout">
            <a:avLst>
              <a:gd name="adj1" fmla="val -73385"/>
              <a:gd name="adj2" fmla="val 57654"/>
            </a:avLst>
          </a:prstGeom>
          <a:solidFill>
            <a:schemeClr val="accent1">
              <a:lumMod val="40000"/>
              <a:lumOff val="60000"/>
            </a:schemeClr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aseline="0">
                <a:solidFill>
                  <a:schemeClr val="tx1"/>
                </a:solidFill>
              </a:rPr>
              <a:t>If you wish to print the entire estimate, please go to "File", "Print", then as shown in this screenshot, select "Print Entire Workbook".</a:t>
            </a:r>
          </a:p>
        </xdr:txBody>
      </xdr:sp>
    </xdr:grpSp>
    <xdr:clientData/>
  </xdr:twoCellAnchor>
  <xdr:twoCellAnchor>
    <xdr:from>
      <xdr:col>8</xdr:col>
      <xdr:colOff>323850</xdr:colOff>
      <xdr:row>40</xdr:row>
      <xdr:rowOff>47624</xdr:rowOff>
    </xdr:from>
    <xdr:to>
      <xdr:col>19</xdr:col>
      <xdr:colOff>219075</xdr:colOff>
      <xdr:row>50</xdr:row>
      <xdr:rowOff>19049</xdr:rowOff>
    </xdr:to>
    <xdr:sp macro="" textlink="">
      <xdr:nvSpPr>
        <xdr:cNvPr id="9" name="Speech Bubble: Oval 8">
          <a:extLst>
            <a:ext uri="{FF2B5EF4-FFF2-40B4-BE49-F238E27FC236}">
              <a16:creationId xmlns:a16="http://schemas.microsoft.com/office/drawing/2014/main" id="{D06FF1A6-DE28-4A8A-AACA-D51F4588DCFC}"/>
            </a:ext>
          </a:extLst>
        </xdr:cNvPr>
        <xdr:cNvSpPr/>
      </xdr:nvSpPr>
      <xdr:spPr>
        <a:xfrm>
          <a:off x="5200650" y="9334499"/>
          <a:ext cx="6705600" cy="2447925"/>
        </a:xfrm>
        <a:prstGeom prst="wedgeEllipseCallout">
          <a:avLst>
            <a:gd name="adj1" fmla="val -38679"/>
            <a:gd name="adj2" fmla="val 58250"/>
          </a:avLst>
        </a:prstGeom>
        <a:solidFill>
          <a:srgbClr val="FF0000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tx1"/>
              </a:solidFill>
            </a:rPr>
            <a:t>This</a:t>
          </a:r>
          <a:r>
            <a:rPr lang="en-GB" sz="1400" b="1" baseline="0">
              <a:solidFill>
                <a:schemeClr val="tx1"/>
              </a:solidFill>
            </a:rPr>
            <a:t> box can be found on all 3 "Detail" Pages. This allows you to change the profit you make on each aspect (Materials, Labour &amp; Plant). Click once on the this box, an arrow head will appear, click this and a list will appear containing percentages from 0 to 50, in increments of 2.5. On the right of the list that appears is a scroll bar, use this to find a higher/lower percentage. Click on the percentage you want.</a:t>
          </a:r>
        </a:p>
      </xdr:txBody>
    </xdr:sp>
    <xdr:clientData/>
  </xdr:twoCellAnchor>
  <xdr:oneCellAnchor>
    <xdr:from>
      <xdr:col>3</xdr:col>
      <xdr:colOff>561975</xdr:colOff>
      <xdr:row>33</xdr:row>
      <xdr:rowOff>209550</xdr:rowOff>
    </xdr:from>
    <xdr:ext cx="4229100" cy="1495425"/>
    <xdr:pic>
      <xdr:nvPicPr>
        <xdr:cNvPr id="10" name="Picture 9">
          <a:extLst>
            <a:ext uri="{FF2B5EF4-FFF2-40B4-BE49-F238E27FC236}">
              <a16:creationId xmlns:a16="http://schemas.microsoft.com/office/drawing/2014/main" id="{8C688D35-7854-4E01-8C80-CCACA78980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772" t="49506" r="50214" b="24491"/>
        <a:stretch/>
      </xdr:blipFill>
      <xdr:spPr>
        <a:xfrm>
          <a:off x="2390775" y="4791075"/>
          <a:ext cx="4229100" cy="14954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twoCellAnchor>
    <xdr:from>
      <xdr:col>0</xdr:col>
      <xdr:colOff>304800</xdr:colOff>
      <xdr:row>33</xdr:row>
      <xdr:rowOff>171451</xdr:rowOff>
    </xdr:from>
    <xdr:to>
      <xdr:col>3</xdr:col>
      <xdr:colOff>38100</xdr:colOff>
      <xdr:row>41</xdr:row>
      <xdr:rowOff>123825</xdr:rowOff>
    </xdr:to>
    <xdr:sp macro="" textlink="">
      <xdr:nvSpPr>
        <xdr:cNvPr id="11" name="Speech Bubble: Rectangle 10">
          <a:extLst>
            <a:ext uri="{FF2B5EF4-FFF2-40B4-BE49-F238E27FC236}">
              <a16:creationId xmlns:a16="http://schemas.microsoft.com/office/drawing/2014/main" id="{B016253F-0EFB-487F-9BEB-DDA4049A6C3A}"/>
            </a:ext>
          </a:extLst>
        </xdr:cNvPr>
        <xdr:cNvSpPr/>
      </xdr:nvSpPr>
      <xdr:spPr>
        <a:xfrm>
          <a:off x="304800" y="7724776"/>
          <a:ext cx="1562100" cy="1933574"/>
        </a:xfrm>
        <a:prstGeom prst="wedgeRectCallout">
          <a:avLst>
            <a:gd name="adj1" fmla="val 86466"/>
            <a:gd name="adj2" fmla="val -14699"/>
          </a:avLst>
        </a:prstGeom>
        <a:solidFill>
          <a:schemeClr val="accent1">
            <a:lumMod val="40000"/>
            <a:lumOff val="60000"/>
          </a:schemeClr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1400">
              <a:solidFill>
                <a:sysClr val="windowText" lastClr="000000"/>
              </a:solidFill>
            </a:rPr>
            <a:t>You only need to edit the rates that have a green light next to them, these are the trades that are included in your estimate.</a:t>
          </a:r>
        </a:p>
        <a:p>
          <a:pPr algn="l"/>
          <a:endParaRPr lang="en-GB" sz="1100"/>
        </a:p>
      </xdr:txBody>
    </xdr:sp>
    <xdr:clientData/>
  </xdr:twoCellAnchor>
  <xdr:twoCellAnchor>
    <xdr:from>
      <xdr:col>11</xdr:col>
      <xdr:colOff>209550</xdr:colOff>
      <xdr:row>33</xdr:row>
      <xdr:rowOff>152400</xdr:rowOff>
    </xdr:from>
    <xdr:to>
      <xdr:col>14</xdr:col>
      <xdr:colOff>400051</xdr:colOff>
      <xdr:row>39</xdr:row>
      <xdr:rowOff>190500</xdr:rowOff>
    </xdr:to>
    <xdr:sp macro="" textlink="">
      <xdr:nvSpPr>
        <xdr:cNvPr id="12" name="Speech Bubble: Rectangle 11">
          <a:extLst>
            <a:ext uri="{FF2B5EF4-FFF2-40B4-BE49-F238E27FC236}">
              <a16:creationId xmlns:a16="http://schemas.microsoft.com/office/drawing/2014/main" id="{0AD3F2D5-6CB3-4475-BF35-0805C582C859}"/>
            </a:ext>
          </a:extLst>
        </xdr:cNvPr>
        <xdr:cNvSpPr/>
      </xdr:nvSpPr>
      <xdr:spPr>
        <a:xfrm>
          <a:off x="6915150" y="4733925"/>
          <a:ext cx="2124076" cy="1524000"/>
        </a:xfrm>
        <a:prstGeom prst="wedgeRectCallout">
          <a:avLst>
            <a:gd name="adj1" fmla="val -84039"/>
            <a:gd name="adj2" fmla="val -7319"/>
          </a:avLst>
        </a:prstGeom>
        <a:solidFill>
          <a:schemeClr val="accent1">
            <a:lumMod val="40000"/>
            <a:lumOff val="60000"/>
          </a:schemeClr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1400">
              <a:solidFill>
                <a:sysClr val="windowText" lastClr="000000"/>
              </a:solidFill>
            </a:rPr>
            <a:t>This is where you can change the rates for each trade. Changing the rates on this page will update the rates on the "Labour Detail" Page.</a:t>
          </a:r>
        </a:p>
        <a:p>
          <a:pPr algn="l"/>
          <a:endParaRPr lang="en-GB" sz="1100"/>
        </a:p>
      </xdr:txBody>
    </xdr:sp>
    <xdr:clientData/>
  </xdr:twoCellAnchor>
  <xdr:twoCellAnchor>
    <xdr:from>
      <xdr:col>13</xdr:col>
      <xdr:colOff>180975</xdr:colOff>
      <xdr:row>50</xdr:row>
      <xdr:rowOff>152399</xdr:rowOff>
    </xdr:from>
    <xdr:to>
      <xdr:col>17</xdr:col>
      <xdr:colOff>504825</xdr:colOff>
      <xdr:row>58</xdr:row>
      <xdr:rowOff>19050</xdr:rowOff>
    </xdr:to>
    <xdr:sp macro="" textlink="">
      <xdr:nvSpPr>
        <xdr:cNvPr id="13" name="Speech Bubble: Rectangle 12">
          <a:extLst>
            <a:ext uri="{FF2B5EF4-FFF2-40B4-BE49-F238E27FC236}">
              <a16:creationId xmlns:a16="http://schemas.microsoft.com/office/drawing/2014/main" id="{A4780997-DD92-417E-BD3D-937BCCB8CFF8}"/>
            </a:ext>
          </a:extLst>
        </xdr:cNvPr>
        <xdr:cNvSpPr/>
      </xdr:nvSpPr>
      <xdr:spPr>
        <a:xfrm>
          <a:off x="8210550" y="11915774"/>
          <a:ext cx="2762250" cy="1847851"/>
        </a:xfrm>
        <a:prstGeom prst="wedgeRectCallout">
          <a:avLst>
            <a:gd name="adj1" fmla="val -113695"/>
            <a:gd name="adj2" fmla="val -11962"/>
          </a:avLst>
        </a:prstGeom>
        <a:solidFill>
          <a:schemeClr val="accent1">
            <a:lumMod val="40000"/>
            <a:lumOff val="60000"/>
          </a:schemeClr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1400">
              <a:solidFill>
                <a:sysClr val="windowText" lastClr="000000"/>
              </a:solidFill>
            </a:rPr>
            <a:t>On the "Plant</a:t>
          </a:r>
          <a:r>
            <a:rPr lang="en-GB" sz="1400" baseline="0">
              <a:solidFill>
                <a:sysClr val="windowText" lastClr="000000"/>
              </a:solidFill>
            </a:rPr>
            <a:t> Detail</a:t>
          </a:r>
          <a:r>
            <a:rPr lang="en-GB" sz="1400">
              <a:solidFill>
                <a:sysClr val="windowText" lastClr="000000"/>
              </a:solidFill>
            </a:rPr>
            <a:t>" page, this column is editable by you.</a:t>
          </a:r>
          <a:r>
            <a:rPr lang="en-GB" sz="1400" baseline="0">
              <a:solidFill>
                <a:sysClr val="windowText" lastClr="000000"/>
              </a:solidFill>
            </a:rPr>
            <a:t> It allows you to change the unit price of any particular Plant item in the estimate. Simply click on the price you wish to change, then type in a number, and the entire estimate will update automatically.</a:t>
          </a:r>
          <a:endParaRPr lang="en-GB" sz="1400">
            <a:solidFill>
              <a:sysClr val="windowText" lastClr="000000"/>
            </a:solidFill>
          </a:endParaRPr>
        </a:p>
        <a:p>
          <a:pPr algn="l"/>
          <a:endParaRPr lang="en-GB" sz="1100"/>
        </a:p>
      </xdr:txBody>
    </xdr:sp>
    <xdr:clientData/>
  </xdr:twoCellAnchor>
  <xdr:twoCellAnchor editAs="oneCell">
    <xdr:from>
      <xdr:col>1</xdr:col>
      <xdr:colOff>66675</xdr:colOff>
      <xdr:row>1</xdr:row>
      <xdr:rowOff>34200</xdr:rowOff>
    </xdr:from>
    <xdr:to>
      <xdr:col>11</xdr:col>
      <xdr:colOff>276225</xdr:colOff>
      <xdr:row>7</xdr:row>
      <xdr:rowOff>167791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FACF8B6-6797-4877-94CB-5D7B636C7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234225"/>
          <a:ext cx="6305550" cy="133374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161925</xdr:rowOff>
    </xdr:from>
    <xdr:to>
      <xdr:col>11</xdr:col>
      <xdr:colOff>590550</xdr:colOff>
      <xdr:row>29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6E6548-2DC6-4A03-9CBC-2A4867BA2B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4182" t="45179" r="41838" b="26833"/>
        <a:stretch/>
      </xdr:blipFill>
      <xdr:spPr>
        <a:xfrm>
          <a:off x="638175" y="4743450"/>
          <a:ext cx="6657975" cy="18764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12</xdr:col>
      <xdr:colOff>561975</xdr:colOff>
      <xdr:row>20</xdr:row>
      <xdr:rowOff>171449</xdr:rowOff>
    </xdr:from>
    <xdr:to>
      <xdr:col>15</xdr:col>
      <xdr:colOff>542925</xdr:colOff>
      <xdr:row>25</xdr:row>
      <xdr:rowOff>95250</xdr:rowOff>
    </xdr:to>
    <xdr:sp macro="" textlink="">
      <xdr:nvSpPr>
        <xdr:cNvPr id="20" name="Speech Bubble: Oval 19">
          <a:extLst>
            <a:ext uri="{FF2B5EF4-FFF2-40B4-BE49-F238E27FC236}">
              <a16:creationId xmlns:a16="http://schemas.microsoft.com/office/drawing/2014/main" id="{BCF57A12-6E8E-4EFF-8334-390415A571AA}"/>
            </a:ext>
          </a:extLst>
        </xdr:cNvPr>
        <xdr:cNvSpPr/>
      </xdr:nvSpPr>
      <xdr:spPr>
        <a:xfrm>
          <a:off x="7877175" y="4505324"/>
          <a:ext cx="1914525" cy="1162051"/>
        </a:xfrm>
        <a:prstGeom prst="wedgeEllipseCallout">
          <a:avLst>
            <a:gd name="adj1" fmla="val -83122"/>
            <a:gd name="adj2" fmla="val 30097"/>
          </a:avLst>
        </a:prstGeom>
        <a:solidFill>
          <a:schemeClr val="accent1">
            <a:lumMod val="40000"/>
            <a:lumOff val="60000"/>
          </a:schemeClr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tx1"/>
              </a:solidFill>
            </a:rPr>
            <a:t>Change the unit prices to suit you!</a:t>
          </a:r>
        </a:p>
      </xdr:txBody>
    </xdr:sp>
    <xdr:clientData/>
  </xdr:twoCellAnchor>
  <xdr:twoCellAnchor>
    <xdr:from>
      <xdr:col>12</xdr:col>
      <xdr:colOff>200025</xdr:colOff>
      <xdr:row>26</xdr:row>
      <xdr:rowOff>200025</xdr:rowOff>
    </xdr:from>
    <xdr:to>
      <xdr:col>15</xdr:col>
      <xdr:colOff>476250</xdr:colOff>
      <xdr:row>31</xdr:row>
      <xdr:rowOff>133350</xdr:rowOff>
    </xdr:to>
    <xdr:sp macro="" textlink="">
      <xdr:nvSpPr>
        <xdr:cNvPr id="21" name="Speech Bubble: Oval 20">
          <a:extLst>
            <a:ext uri="{FF2B5EF4-FFF2-40B4-BE49-F238E27FC236}">
              <a16:creationId xmlns:a16="http://schemas.microsoft.com/office/drawing/2014/main" id="{E54B3A10-B115-40AD-B99F-C8B061288791}"/>
            </a:ext>
          </a:extLst>
        </xdr:cNvPr>
        <xdr:cNvSpPr/>
      </xdr:nvSpPr>
      <xdr:spPr>
        <a:xfrm>
          <a:off x="7515225" y="6019800"/>
          <a:ext cx="2209800" cy="1171575"/>
        </a:xfrm>
        <a:prstGeom prst="wedgeEllipseCallout">
          <a:avLst>
            <a:gd name="adj1" fmla="val -35109"/>
            <a:gd name="adj2" fmla="val -13040"/>
          </a:avLst>
        </a:prstGeom>
        <a:solidFill>
          <a:schemeClr val="accent1">
            <a:lumMod val="40000"/>
            <a:lumOff val="60000"/>
          </a:schemeClr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tx1"/>
              </a:solidFill>
            </a:rPr>
            <a:t>All totals will automatically update!</a:t>
          </a:r>
        </a:p>
      </xdr:txBody>
    </xdr:sp>
    <xdr:clientData/>
  </xdr:twoCellAnchor>
  <xdr:twoCellAnchor editAs="oneCell">
    <xdr:from>
      <xdr:col>0</xdr:col>
      <xdr:colOff>0</xdr:colOff>
      <xdr:row>0</xdr:row>
      <xdr:rowOff>9525</xdr:rowOff>
    </xdr:from>
    <xdr:to>
      <xdr:col>4</xdr:col>
      <xdr:colOff>457200</xdr:colOff>
      <xdr:row>1</xdr:row>
      <xdr:rowOff>305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83233F1-CC73-4534-BC52-5B54F4CED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2895600" cy="1908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</xdr:row>
      <xdr:rowOff>85724</xdr:rowOff>
    </xdr:from>
    <xdr:to>
      <xdr:col>6</xdr:col>
      <xdr:colOff>1685925</xdr:colOff>
      <xdr:row>8</xdr:row>
      <xdr:rowOff>166318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CDCC6F-398C-4C2A-8E76-3C719DB8C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285749"/>
          <a:ext cx="6657974" cy="14807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1162050</xdr:colOff>
      <xdr:row>0</xdr:row>
      <xdr:rowOff>190805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A1B48B-C331-4D21-8FBA-9F3219D91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95600" cy="190805"/>
        </a:xfrm>
        <a:prstGeom prst="rect">
          <a:avLst/>
        </a:prstGeom>
      </xdr:spPr>
    </xdr:pic>
    <xdr:clientData/>
  </xdr:twoCellAnchor>
  <xdr:twoCellAnchor editAs="oneCell">
    <xdr:from>
      <xdr:col>3</xdr:col>
      <xdr:colOff>326708</xdr:colOff>
      <xdr:row>9</xdr:row>
      <xdr:rowOff>129908</xdr:rowOff>
    </xdr:from>
    <xdr:to>
      <xdr:col>9</xdr:col>
      <xdr:colOff>635318</xdr:colOff>
      <xdr:row>16</xdr:row>
      <xdr:rowOff>79642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8935C10-21B9-4CB9-B074-C21BF2B87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708" y="1958708"/>
          <a:ext cx="5880735" cy="14451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104288</xdr:colOff>
      <xdr:row>1</xdr:row>
      <xdr:rowOff>143405</xdr:rowOff>
    </xdr:from>
    <xdr:to>
      <xdr:col>2</xdr:col>
      <xdr:colOff>54428</xdr:colOff>
      <xdr:row>8</xdr:row>
      <xdr:rowOff>101412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002" y="347512"/>
          <a:ext cx="1814319" cy="13867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432707</xdr:colOff>
      <xdr:row>0</xdr:row>
      <xdr:rowOff>190805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57FE30-174B-44BE-8E15-A689CAE3F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95600" cy="190805"/>
        </a:xfrm>
        <a:prstGeom prst="rect">
          <a:avLst/>
        </a:prstGeom>
      </xdr:spPr>
    </xdr:pic>
    <xdr:clientData/>
  </xdr:twoCellAnchor>
  <xdr:twoCellAnchor editAs="oneCell">
    <xdr:from>
      <xdr:col>3</xdr:col>
      <xdr:colOff>2037237</xdr:colOff>
      <xdr:row>9</xdr:row>
      <xdr:rowOff>73751</xdr:rowOff>
    </xdr:from>
    <xdr:to>
      <xdr:col>7</xdr:col>
      <xdr:colOff>265093</xdr:colOff>
      <xdr:row>16</xdr:row>
      <xdr:rowOff>157571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6684E9-649E-4212-A855-4C8DEF678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2808" y="1910715"/>
          <a:ext cx="8093035" cy="19888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1</xdr:row>
      <xdr:rowOff>161925</xdr:rowOff>
    </xdr:from>
    <xdr:to>
      <xdr:col>5</xdr:col>
      <xdr:colOff>704849</xdr:colOff>
      <xdr:row>7</xdr:row>
      <xdr:rowOff>30310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D87994B-FCB4-4541-BAD6-17473CF7B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361950"/>
          <a:ext cx="4781549" cy="10113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1562100</xdr:colOff>
      <xdr:row>0</xdr:row>
      <xdr:rowOff>190805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CBD331-1F16-4553-9D60-ED6E465EF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95600" cy="190805"/>
        </a:xfrm>
        <a:prstGeom prst="rect">
          <a:avLst/>
        </a:prstGeom>
      </xdr:spPr>
    </xdr:pic>
    <xdr:clientData/>
  </xdr:twoCellAnchor>
  <xdr:twoCellAnchor editAs="oneCell">
    <xdr:from>
      <xdr:col>4</xdr:col>
      <xdr:colOff>193834</xdr:colOff>
      <xdr:row>10</xdr:row>
      <xdr:rowOff>157085</xdr:rowOff>
    </xdr:from>
    <xdr:to>
      <xdr:col>7</xdr:col>
      <xdr:colOff>625317</xdr:colOff>
      <xdr:row>15</xdr:row>
      <xdr:rowOff>4840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3E76D1-2D07-4E9F-B7B8-54B4328A2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459" y="2100185"/>
          <a:ext cx="3489008" cy="8574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95484</xdr:colOff>
      <xdr:row>1</xdr:row>
      <xdr:rowOff>111387</xdr:rowOff>
    </xdr:from>
    <xdr:to>
      <xdr:col>2</xdr:col>
      <xdr:colOff>204107</xdr:colOff>
      <xdr:row>8</xdr:row>
      <xdr:rowOff>81548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910"/>
        <a:stretch/>
      </xdr:blipFill>
      <xdr:spPr>
        <a:xfrm>
          <a:off x="694198" y="315494"/>
          <a:ext cx="1972802" cy="13989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432707</xdr:colOff>
      <xdr:row>0</xdr:row>
      <xdr:rowOff>190805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D48C8E-5039-4CFA-B312-47C330403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95600" cy="190805"/>
        </a:xfrm>
        <a:prstGeom prst="rect">
          <a:avLst/>
        </a:prstGeom>
      </xdr:spPr>
    </xdr:pic>
    <xdr:clientData/>
  </xdr:twoCellAnchor>
  <xdr:twoCellAnchor editAs="oneCell">
    <xdr:from>
      <xdr:col>3</xdr:col>
      <xdr:colOff>2168607</xdr:colOff>
      <xdr:row>9</xdr:row>
      <xdr:rowOff>67219</xdr:rowOff>
    </xdr:from>
    <xdr:to>
      <xdr:col>7</xdr:col>
      <xdr:colOff>158215</xdr:colOff>
      <xdr:row>16</xdr:row>
      <xdr:rowOff>82459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7797BFD-11D8-47C2-9B29-5D9BC0798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9893" y="1945005"/>
          <a:ext cx="7813965" cy="19202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93081</xdr:colOff>
      <xdr:row>1</xdr:row>
      <xdr:rowOff>86576</xdr:rowOff>
    </xdr:from>
    <xdr:to>
      <xdr:col>2</xdr:col>
      <xdr:colOff>272143</xdr:colOff>
      <xdr:row>8</xdr:row>
      <xdr:rowOff>105503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121"/>
        <a:stretch/>
      </xdr:blipFill>
      <xdr:spPr>
        <a:xfrm>
          <a:off x="691795" y="290683"/>
          <a:ext cx="2043241" cy="14476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432707</xdr:colOff>
      <xdr:row>0</xdr:row>
      <xdr:rowOff>190805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318F32-6BDC-480F-98D7-150BF9983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95600" cy="190805"/>
        </a:xfrm>
        <a:prstGeom prst="rect">
          <a:avLst/>
        </a:prstGeom>
      </xdr:spPr>
    </xdr:pic>
    <xdr:clientData/>
  </xdr:twoCellAnchor>
  <xdr:twoCellAnchor editAs="oneCell">
    <xdr:from>
      <xdr:col>3</xdr:col>
      <xdr:colOff>2182894</xdr:colOff>
      <xdr:row>9</xdr:row>
      <xdr:rowOff>71301</xdr:rowOff>
    </xdr:from>
    <xdr:to>
      <xdr:col>7</xdr:col>
      <xdr:colOff>131681</xdr:colOff>
      <xdr:row>16</xdr:row>
      <xdr:rowOff>86541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2DE989-F321-4104-89CC-F4A6BAB16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8430" y="1935480"/>
          <a:ext cx="7813965" cy="19202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161925</xdr:rowOff>
    </xdr:from>
    <xdr:to>
      <xdr:col>5</xdr:col>
      <xdr:colOff>85441</xdr:colOff>
      <xdr:row>8</xdr:row>
      <xdr:rowOff>57150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B6C8847-F59E-4AD8-9B5B-B6DC1145B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61950"/>
          <a:ext cx="6124291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1371600</xdr:colOff>
      <xdr:row>0</xdr:row>
      <xdr:rowOff>190805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C1D50B-71B9-4892-87A9-5BEE77A9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95600" cy="190805"/>
        </a:xfrm>
        <a:prstGeom prst="rect">
          <a:avLst/>
        </a:prstGeom>
      </xdr:spPr>
    </xdr:pic>
    <xdr:clientData/>
  </xdr:twoCellAnchor>
  <xdr:twoCellAnchor editAs="oneCell">
    <xdr:from>
      <xdr:col>3</xdr:col>
      <xdr:colOff>243364</xdr:colOff>
      <xdr:row>10</xdr:row>
      <xdr:rowOff>95165</xdr:rowOff>
    </xdr:from>
    <xdr:to>
      <xdr:col>6</xdr:col>
      <xdr:colOff>1852136</xdr:colOff>
      <xdr:row>15</xdr:row>
      <xdr:rowOff>104861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615310-BC8E-460D-90E3-03181A5DF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4414" y="2143040"/>
          <a:ext cx="4380547" cy="10764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85725</xdr:rowOff>
    </xdr:from>
    <xdr:to>
      <xdr:col>5</xdr:col>
      <xdr:colOff>1154032</xdr:colOff>
      <xdr:row>8</xdr:row>
      <xdr:rowOff>114300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BC3256-5FA6-44A7-81DA-25818A06F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285750"/>
          <a:ext cx="6754732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1238250</xdr:colOff>
      <xdr:row>0</xdr:row>
      <xdr:rowOff>190805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FA5EAC-3DE8-4D29-AE0D-33D91EBC3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95600" cy="190805"/>
        </a:xfrm>
        <a:prstGeom prst="rect">
          <a:avLst/>
        </a:prstGeom>
      </xdr:spPr>
    </xdr:pic>
    <xdr:clientData/>
  </xdr:twoCellAnchor>
  <xdr:twoCellAnchor editAs="oneCell">
    <xdr:from>
      <xdr:col>3</xdr:col>
      <xdr:colOff>330517</xdr:colOff>
      <xdr:row>9</xdr:row>
      <xdr:rowOff>97669</xdr:rowOff>
    </xdr:from>
    <xdr:to>
      <xdr:col>7</xdr:col>
      <xdr:colOff>555307</xdr:colOff>
      <xdr:row>16</xdr:row>
      <xdr:rowOff>102356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5C21EF-938C-4714-9752-28E3A412E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1442" y="1897894"/>
          <a:ext cx="5949315" cy="1462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2286000</xdr:colOff>
      <xdr:row>1</xdr:row>
      <xdr:rowOff>305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7C9784-44D3-423D-B4B0-E6AE2413D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95600" cy="1908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nquiries@est-e-mate.co.uk" TargetMode="External"/><Relationship Id="rId1" Type="http://schemas.openxmlformats.org/officeDocument/2006/relationships/externalLinkPath" Target="file:///C:\Users\ROBERT\Dropbox%20(Est-e-mate)\Est-e-mate%20Team%20Folder\Basic%20Estimate\New%20Templates\A%20and%20C%20Joinery%20Basic%20Estimate%20(create%20duplicate).xlsb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nquiries@est-e-mate.co.uk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enquiries@est-e-mate.co.uk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enquiries@est-e-mate.co.uk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enquiries@est-e-mate.co.uk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enquiries@est-e-mate.co.uk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enquiries@est-e-mate.co.uk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enquiries@est-e-mate.co.uk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  <pageSetUpPr fitToPage="1"/>
  </sheetPr>
  <dimension ref="A1:R98"/>
  <sheetViews>
    <sheetView showGridLines="0" tabSelected="1" zoomScaleNormal="100" workbookViewId="0"/>
  </sheetViews>
  <sheetFormatPr defaultRowHeight="15" x14ac:dyDescent="0.25"/>
  <cols>
    <col min="1" max="12" width="9.140625" style="7"/>
    <col min="13" max="13" width="10.7109375" style="7" customWidth="1"/>
    <col min="14" max="16384" width="9.140625" style="7"/>
  </cols>
  <sheetData>
    <row r="1" spans="1:16" ht="15.75" thickBot="1" x14ac:dyDescent="0.3"/>
    <row r="2" spans="1:16" ht="15.75" customHeight="1" thickTop="1" x14ac:dyDescent="0.25">
      <c r="A2" s="1"/>
      <c r="B2" s="221"/>
      <c r="C2" s="222"/>
      <c r="D2" s="222"/>
      <c r="E2" s="222"/>
      <c r="F2" s="222"/>
      <c r="G2" s="222"/>
      <c r="H2" s="222"/>
      <c r="I2" s="222"/>
      <c r="J2" s="222"/>
      <c r="K2" s="222"/>
      <c r="L2" s="17"/>
      <c r="M2" s="17"/>
      <c r="N2" s="17"/>
      <c r="O2" s="17"/>
      <c r="P2" s="3" t="s">
        <v>3</v>
      </c>
    </row>
    <row r="3" spans="1:16" ht="15.75" customHeight="1" x14ac:dyDescent="0.25">
      <c r="A3" s="1"/>
      <c r="B3" s="223"/>
      <c r="C3" s="224"/>
      <c r="D3" s="224"/>
      <c r="E3" s="224"/>
      <c r="F3" s="224"/>
      <c r="G3" s="224"/>
      <c r="H3" s="224"/>
      <c r="I3" s="224"/>
      <c r="J3" s="224"/>
      <c r="K3" s="224"/>
      <c r="L3" s="18"/>
      <c r="M3" s="18"/>
      <c r="N3" s="18"/>
      <c r="O3" s="18"/>
      <c r="P3" s="4" t="s">
        <v>2</v>
      </c>
    </row>
    <row r="4" spans="1:16" ht="15.75" customHeight="1" x14ac:dyDescent="0.25">
      <c r="A4" s="1"/>
      <c r="B4" s="223"/>
      <c r="C4" s="224"/>
      <c r="D4" s="224"/>
      <c r="E4" s="224"/>
      <c r="F4" s="224"/>
      <c r="G4" s="224"/>
      <c r="H4" s="224"/>
      <c r="I4" s="224"/>
      <c r="J4" s="224"/>
      <c r="K4" s="224"/>
      <c r="L4" s="18"/>
      <c r="M4" s="18"/>
      <c r="N4" s="18"/>
      <c r="O4" s="18"/>
      <c r="P4" s="4" t="s">
        <v>4</v>
      </c>
    </row>
    <row r="5" spans="1:16" ht="15.75" customHeight="1" x14ac:dyDescent="0.25">
      <c r="A5" s="1"/>
      <c r="B5" s="223"/>
      <c r="C5" s="224"/>
      <c r="D5" s="224"/>
      <c r="E5" s="224"/>
      <c r="F5" s="224"/>
      <c r="G5" s="224"/>
      <c r="H5" s="224"/>
      <c r="I5" s="224"/>
      <c r="J5" s="224"/>
      <c r="K5" s="224"/>
      <c r="L5" s="18"/>
      <c r="M5" s="18"/>
      <c r="N5" s="18"/>
      <c r="O5" s="18"/>
      <c r="P5" s="4" t="s">
        <v>0</v>
      </c>
    </row>
    <row r="6" spans="1:16" ht="15.75" customHeight="1" x14ac:dyDescent="0.25">
      <c r="A6" s="1"/>
      <c r="B6" s="223"/>
      <c r="C6" s="224"/>
      <c r="D6" s="224"/>
      <c r="E6" s="224"/>
      <c r="F6" s="224"/>
      <c r="G6" s="224"/>
      <c r="H6" s="224"/>
      <c r="I6" s="224"/>
      <c r="J6" s="224"/>
      <c r="K6" s="224"/>
      <c r="L6" s="18"/>
      <c r="M6" s="18"/>
      <c r="N6" s="18"/>
      <c r="O6" s="18"/>
      <c r="P6" s="4" t="s">
        <v>5</v>
      </c>
    </row>
    <row r="7" spans="1:16" ht="15.75" customHeight="1" x14ac:dyDescent="0.25">
      <c r="A7" s="1"/>
      <c r="B7" s="19"/>
      <c r="C7" s="8"/>
      <c r="D7" s="8"/>
      <c r="E7" s="8"/>
      <c r="F7" s="8"/>
      <c r="G7" s="2"/>
      <c r="H7" s="2"/>
      <c r="I7" s="18"/>
      <c r="J7" s="18"/>
      <c r="K7" s="18"/>
      <c r="L7" s="18"/>
      <c r="M7" s="18"/>
      <c r="N7" s="18"/>
      <c r="O7" s="18"/>
      <c r="P7" s="4" t="s">
        <v>123</v>
      </c>
    </row>
    <row r="8" spans="1:16" ht="15.75" customHeight="1" thickBot="1" x14ac:dyDescent="0.3">
      <c r="A8" s="1"/>
      <c r="B8" s="20"/>
      <c r="C8" s="21"/>
      <c r="D8" s="21"/>
      <c r="E8" s="21"/>
      <c r="F8" s="21"/>
      <c r="G8" s="5"/>
      <c r="H8" s="5"/>
      <c r="I8" s="22"/>
      <c r="J8" s="22"/>
      <c r="K8" s="22"/>
      <c r="L8" s="22"/>
      <c r="M8" s="22"/>
      <c r="N8" s="22"/>
      <c r="O8" s="22"/>
      <c r="P8" s="6" t="s">
        <v>8</v>
      </c>
    </row>
    <row r="9" spans="1:16" ht="16.5" thickTop="1" thickBot="1" x14ac:dyDescent="0.3"/>
    <row r="10" spans="1:16" ht="15.75" customHeight="1" thickTop="1" x14ac:dyDescent="0.25">
      <c r="B10" s="226" t="s">
        <v>159</v>
      </c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8"/>
    </row>
    <row r="11" spans="1:16" ht="15" customHeight="1" x14ac:dyDescent="0.25">
      <c r="B11" s="229"/>
      <c r="C11" s="230"/>
      <c r="D11" s="230"/>
      <c r="E11" s="230"/>
      <c r="F11" s="230"/>
      <c r="G11" s="230"/>
      <c r="H11" s="230"/>
      <c r="I11" s="230"/>
      <c r="J11" s="230"/>
      <c r="K11" s="230"/>
      <c r="L11" s="230"/>
      <c r="M11" s="230"/>
      <c r="N11" s="230"/>
      <c r="O11" s="230"/>
      <c r="P11" s="231"/>
    </row>
    <row r="12" spans="1:16" ht="15.75" customHeight="1" thickBot="1" x14ac:dyDescent="0.3">
      <c r="B12" s="232"/>
      <c r="C12" s="233"/>
      <c r="D12" s="233"/>
      <c r="E12" s="233"/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4"/>
    </row>
    <row r="13" spans="1:16" ht="15.75" thickTop="1" x14ac:dyDescent="0.25"/>
    <row r="14" spans="1:16" ht="19.5" customHeight="1" x14ac:dyDescent="0.3">
      <c r="B14" s="225" t="s">
        <v>46</v>
      </c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</row>
    <row r="15" spans="1:16" ht="19.5" customHeight="1" x14ac:dyDescent="0.3"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</row>
    <row r="16" spans="1:16" ht="19.5" customHeight="1" x14ac:dyDescent="0.25">
      <c r="B16" s="235" t="s">
        <v>157</v>
      </c>
      <c r="C16" s="235"/>
      <c r="D16" s="235"/>
      <c r="E16" s="235"/>
      <c r="F16" s="235"/>
      <c r="G16" s="235"/>
      <c r="H16" s="235"/>
      <c r="I16" s="235"/>
      <c r="J16" s="235"/>
      <c r="K16" s="235"/>
      <c r="L16" s="235"/>
      <c r="M16" s="235"/>
      <c r="N16" s="235"/>
      <c r="O16" s="235"/>
      <c r="P16" s="235"/>
    </row>
    <row r="17" spans="2:16" ht="19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</row>
    <row r="18" spans="2:16" ht="19.5" customHeight="1" x14ac:dyDescent="0.3"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</row>
    <row r="19" spans="2:16" ht="19.5" customHeight="1" x14ac:dyDescent="0.25">
      <c r="B19" s="236" t="s">
        <v>158</v>
      </c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</row>
    <row r="20" spans="2:16" ht="19.5" customHeight="1" x14ac:dyDescent="0.25">
      <c r="B20" s="236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</row>
    <row r="21" spans="2:16" ht="19.5" customHeight="1" x14ac:dyDescent="0.25">
      <c r="B21" s="236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6"/>
      <c r="P21" s="236"/>
    </row>
    <row r="22" spans="2:16" ht="19.5" customHeight="1" x14ac:dyDescent="0.3"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</row>
    <row r="23" spans="2:16" ht="19.5" customHeight="1" x14ac:dyDescent="0.3"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</row>
    <row r="24" spans="2:16" ht="19.5" customHeight="1" x14ac:dyDescent="0.3"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</row>
    <row r="25" spans="2:16" ht="19.5" customHeight="1" x14ac:dyDescent="0.3"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</row>
    <row r="26" spans="2:16" ht="19.5" customHeight="1" x14ac:dyDescent="0.3"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</row>
    <row r="27" spans="2:16" ht="19.5" customHeight="1" x14ac:dyDescent="0.3"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</row>
    <row r="28" spans="2:16" ht="19.5" customHeight="1" x14ac:dyDescent="0.3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2:16" ht="19.5" customHeight="1" x14ac:dyDescent="0.3"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</row>
    <row r="30" spans="2:16" ht="19.5" customHeight="1" x14ac:dyDescent="0.3"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</row>
    <row r="31" spans="2:16" ht="19.5" customHeight="1" x14ac:dyDescent="0.3">
      <c r="B31" s="225" t="s">
        <v>47</v>
      </c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</row>
    <row r="32" spans="2:16" ht="19.5" customHeight="1" x14ac:dyDescent="0.3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</row>
    <row r="33" spans="2:13" ht="19.5" customHeight="1" x14ac:dyDescent="0.25">
      <c r="B33" s="220" t="s">
        <v>121</v>
      </c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</row>
    <row r="34" spans="2:13" ht="19.5" customHeight="1" x14ac:dyDescent="0.25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</row>
    <row r="35" spans="2:13" ht="19.5" customHeight="1" x14ac:dyDescent="0.25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</row>
    <row r="36" spans="2:13" ht="19.5" customHeight="1" x14ac:dyDescent="0.3"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</row>
    <row r="37" spans="2:13" ht="19.5" customHeight="1" x14ac:dyDescent="0.3"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</row>
    <row r="38" spans="2:13" ht="19.5" customHeight="1" x14ac:dyDescent="0.3"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</row>
    <row r="39" spans="2:13" ht="19.5" customHeight="1" x14ac:dyDescent="0.3"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</row>
    <row r="40" spans="2:13" ht="19.5" customHeight="1" x14ac:dyDescent="0.3"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</row>
    <row r="41" spans="2:13" ht="19.5" customHeight="1" x14ac:dyDescent="0.3"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</row>
    <row r="42" spans="2:13" ht="19.5" customHeight="1" x14ac:dyDescent="0.3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</row>
    <row r="43" spans="2:13" ht="19.5" customHeight="1" x14ac:dyDescent="0.3">
      <c r="B43" s="225" t="s">
        <v>52</v>
      </c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25"/>
    </row>
    <row r="44" spans="2:13" ht="19.5" customHeight="1" x14ac:dyDescent="0.3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</row>
    <row r="45" spans="2:13" ht="19.5" customHeight="1" x14ac:dyDescent="0.3">
      <c r="B45" s="225" t="s">
        <v>48</v>
      </c>
      <c r="C45" s="225"/>
      <c r="D45" s="225"/>
      <c r="E45" s="225"/>
      <c r="F45" s="225"/>
      <c r="G45" s="225"/>
      <c r="H45" s="225"/>
      <c r="I45" s="225"/>
      <c r="J45" s="225"/>
      <c r="K45" s="225"/>
      <c r="L45" s="225"/>
      <c r="M45" s="225"/>
    </row>
    <row r="46" spans="2:13" ht="19.5" customHeight="1" x14ac:dyDescent="0.25"/>
    <row r="47" spans="2:13" ht="19.5" customHeight="1" x14ac:dyDescent="0.25">
      <c r="B47" s="237" t="s">
        <v>120</v>
      </c>
      <c r="C47" s="237"/>
      <c r="D47" s="237"/>
      <c r="E47" s="237"/>
      <c r="F47" s="237"/>
      <c r="G47" s="237"/>
      <c r="H47" s="9"/>
      <c r="I47" s="9"/>
      <c r="J47" s="9"/>
      <c r="K47" s="9"/>
      <c r="L47" s="9"/>
      <c r="M47" s="9"/>
    </row>
    <row r="48" spans="2:13" ht="19.5" customHeight="1" x14ac:dyDescent="0.25"/>
    <row r="49" spans="2:13" ht="19.5" customHeight="1" x14ac:dyDescent="0.25"/>
    <row r="50" spans="2:13" ht="19.5" customHeight="1" x14ac:dyDescent="0.25"/>
    <row r="51" spans="2:13" ht="19.5" customHeight="1" x14ac:dyDescent="0.25"/>
    <row r="52" spans="2:13" ht="19.5" customHeight="1" x14ac:dyDescent="0.25"/>
    <row r="53" spans="2:13" ht="19.5" customHeight="1" x14ac:dyDescent="0.25"/>
    <row r="54" spans="2:13" ht="19.5" customHeight="1" x14ac:dyDescent="0.25"/>
    <row r="55" spans="2:13" ht="19.5" customHeight="1" x14ac:dyDescent="0.25"/>
    <row r="56" spans="2:13" ht="19.5" customHeight="1" x14ac:dyDescent="0.25"/>
    <row r="57" spans="2:13" ht="19.5" customHeight="1" x14ac:dyDescent="0.25">
      <c r="B57" s="237" t="s">
        <v>49</v>
      </c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</row>
    <row r="58" spans="2:13" ht="19.5" customHeight="1" x14ac:dyDescent="0.25"/>
    <row r="59" spans="2:13" ht="19.5" customHeight="1" x14ac:dyDescent="0.25">
      <c r="B59" s="238" t="s">
        <v>156</v>
      </c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</row>
    <row r="60" spans="2:13" ht="19.5" customHeight="1" x14ac:dyDescent="0.25">
      <c r="B60" s="238"/>
      <c r="C60" s="238"/>
      <c r="D60" s="238"/>
      <c r="E60" s="238"/>
      <c r="F60" s="238"/>
      <c r="G60" s="238"/>
      <c r="H60" s="238"/>
      <c r="I60" s="238"/>
      <c r="J60" s="238"/>
      <c r="K60" s="238"/>
      <c r="L60" s="238"/>
      <c r="M60" s="238"/>
    </row>
    <row r="61" spans="2:13" ht="19.5" customHeight="1" x14ac:dyDescent="0.25"/>
    <row r="62" spans="2:13" ht="19.5" customHeight="1" x14ac:dyDescent="0.25"/>
    <row r="63" spans="2:13" ht="19.5" customHeight="1" x14ac:dyDescent="0.25"/>
    <row r="64" spans="2:13" ht="19.5" customHeight="1" x14ac:dyDescent="0.25"/>
    <row r="65" spans="2:18" ht="19.5" customHeight="1" x14ac:dyDescent="0.25"/>
    <row r="66" spans="2:18" ht="19.5" customHeight="1" x14ac:dyDescent="0.25"/>
    <row r="67" spans="2:18" ht="19.5" customHeight="1" x14ac:dyDescent="0.25"/>
    <row r="68" spans="2:18" ht="19.5" customHeight="1" x14ac:dyDescent="0.25"/>
    <row r="69" spans="2:18" ht="19.5" customHeight="1" x14ac:dyDescent="0.25"/>
    <row r="70" spans="2:18" ht="19.5" customHeight="1" x14ac:dyDescent="0.25">
      <c r="B70" s="236" t="s">
        <v>170</v>
      </c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</row>
    <row r="71" spans="2:18" ht="19.5" customHeight="1" x14ac:dyDescent="0.25">
      <c r="B71" s="236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</row>
    <row r="72" spans="2:18" ht="19.5" customHeight="1" x14ac:dyDescent="0.25"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</row>
    <row r="73" spans="2:18" ht="19.5" customHeight="1" x14ac:dyDescent="0.25"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</row>
    <row r="74" spans="2:18" ht="19.5" customHeight="1" x14ac:dyDescent="0.25">
      <c r="B74" s="218" t="s">
        <v>50</v>
      </c>
      <c r="C74" s="218"/>
      <c r="D74" s="218"/>
      <c r="E74" s="218"/>
      <c r="F74" s="218"/>
      <c r="G74" s="218"/>
      <c r="H74" s="218"/>
      <c r="I74" s="218"/>
      <c r="J74" s="218"/>
      <c r="K74" s="218"/>
      <c r="L74" s="218"/>
      <c r="M74" s="218"/>
      <c r="N74" s="218"/>
      <c r="O74" s="218"/>
      <c r="P74" s="218"/>
    </row>
    <row r="75" spans="2:18" ht="19.5" customHeight="1" x14ac:dyDescent="0.25">
      <c r="B75" s="218"/>
      <c r="C75" s="218"/>
      <c r="D75" s="218"/>
      <c r="E75" s="218"/>
      <c r="F75" s="218"/>
      <c r="G75" s="218"/>
      <c r="H75" s="218"/>
      <c r="I75" s="218"/>
      <c r="J75" s="218"/>
      <c r="K75" s="218"/>
      <c r="L75" s="218"/>
      <c r="M75" s="218"/>
      <c r="N75" s="218"/>
      <c r="O75" s="218"/>
      <c r="P75" s="218"/>
    </row>
    <row r="76" spans="2:18" ht="19.5" customHeight="1" x14ac:dyDescent="0.25">
      <c r="B76" s="218"/>
      <c r="C76" s="218"/>
      <c r="D76" s="218"/>
      <c r="E76" s="218"/>
      <c r="F76" s="218"/>
      <c r="G76" s="218"/>
      <c r="H76" s="218"/>
      <c r="I76" s="218"/>
      <c r="J76" s="218"/>
      <c r="K76" s="218"/>
      <c r="L76" s="218"/>
      <c r="M76" s="218"/>
      <c r="N76" s="218"/>
      <c r="O76" s="218"/>
      <c r="P76" s="218"/>
    </row>
    <row r="77" spans="2:18" ht="15" customHeight="1" x14ac:dyDescent="0.2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</row>
    <row r="78" spans="2:18" ht="19.5" customHeight="1" x14ac:dyDescent="0.3">
      <c r="B78" s="24" t="s">
        <v>51</v>
      </c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R78" s="23"/>
    </row>
    <row r="79" spans="2:18" ht="19.5" customHeight="1" x14ac:dyDescent="0.25"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</row>
    <row r="96" spans="2:16" ht="18.75" customHeight="1" x14ac:dyDescent="0.25">
      <c r="B96" s="219" t="s">
        <v>163</v>
      </c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</row>
    <row r="97" spans="2:16" ht="19.5" customHeight="1" x14ac:dyDescent="0.25"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</row>
    <row r="98" spans="2:16" ht="18.75" customHeight="1" x14ac:dyDescent="0.25"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</row>
  </sheetData>
  <sheetProtection selectLockedCells="1" selectUnlockedCells="1"/>
  <dataConsolidate>
    <dataRefs count="1">
      <dataRef ref="T7" sheet="Guide" r:id="rId1"/>
    </dataRefs>
  </dataConsolidate>
  <mergeCells count="15">
    <mergeCell ref="B74:P76"/>
    <mergeCell ref="B96:P98"/>
    <mergeCell ref="B33:M33"/>
    <mergeCell ref="B2:K6"/>
    <mergeCell ref="B14:M14"/>
    <mergeCell ref="B31:M31"/>
    <mergeCell ref="B10:P12"/>
    <mergeCell ref="B16:P17"/>
    <mergeCell ref="B19:P21"/>
    <mergeCell ref="B43:M43"/>
    <mergeCell ref="B45:M45"/>
    <mergeCell ref="B47:G47"/>
    <mergeCell ref="B57:M57"/>
    <mergeCell ref="B59:M60"/>
    <mergeCell ref="B70:P72"/>
  </mergeCells>
  <hyperlinks>
    <hyperlink ref="P8" r:id="rId2" xr:uid="{00000000-0004-0000-0000-000000000000}"/>
  </hyperlinks>
  <pageMargins left="0.7" right="0.7" top="0.75" bottom="0.75" header="0.3" footer="0.3"/>
  <pageSetup paperSize="9" scale="42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9" tint="-0.499984740745262"/>
  </sheetPr>
  <dimension ref="A1:I12378"/>
  <sheetViews>
    <sheetView workbookViewId="0"/>
  </sheetViews>
  <sheetFormatPr defaultRowHeight="15" x14ac:dyDescent="0.25"/>
  <cols>
    <col min="1" max="1" width="26.85546875" bestFit="1" customWidth="1"/>
    <col min="3" max="3" width="14" customWidth="1"/>
    <col min="5" max="5" width="26.28515625" style="198" bestFit="1" customWidth="1"/>
    <col min="7" max="7" width="51.140625" customWidth="1"/>
    <col min="8" max="8" width="10.5703125" style="26" bestFit="1" customWidth="1"/>
  </cols>
  <sheetData>
    <row r="1" spans="1:9" x14ac:dyDescent="0.25">
      <c r="A1" t="s">
        <v>90</v>
      </c>
      <c r="B1" s="26">
        <f>(2*'Labour Rates'!H23)+'Labour Rates'!H24</f>
        <v>52</v>
      </c>
      <c r="C1" s="7">
        <f>IF(ISERROR(VLOOKUP(A1,'Labour Detail'!$D$25:$D$228,1,FALSE)),0,1)</f>
        <v>1</v>
      </c>
      <c r="E1" s="198" t="s">
        <v>149</v>
      </c>
      <c r="F1">
        <v>13200</v>
      </c>
    </row>
    <row r="2" spans="1:9" x14ac:dyDescent="0.25">
      <c r="A2" t="s">
        <v>91</v>
      </c>
      <c r="B2" s="26">
        <f>(4*'Labour Rates'!H23)+(2*'Labour Rates'!H24)</f>
        <v>104</v>
      </c>
      <c r="C2" s="7">
        <f>IF(ISERROR(VLOOKUP(A2,'Labour Detail'!$D$25:$D$228,1,FALSE)),0,1)</f>
        <v>0</v>
      </c>
      <c r="E2" s="198" t="s">
        <v>153</v>
      </c>
      <c r="F2">
        <v>29637.354421784858</v>
      </c>
      <c r="I2" s="7"/>
    </row>
    <row r="3" spans="1:9" x14ac:dyDescent="0.25">
      <c r="A3" t="s">
        <v>92</v>
      </c>
      <c r="B3" s="26">
        <f>'Labour Rates'!H23</f>
        <v>18.5</v>
      </c>
      <c r="C3" s="7">
        <f>IF(ISERROR(VLOOKUP(A3,'Labour Detail'!$D$25:$D$228,1,FALSE)),0,1)</f>
        <v>1</v>
      </c>
      <c r="E3" s="198" t="s">
        <v>154</v>
      </c>
      <c r="F3">
        <v>3806.08776696</v>
      </c>
      <c r="I3" s="7"/>
    </row>
    <row r="4" spans="1:9" x14ac:dyDescent="0.25">
      <c r="A4" t="s">
        <v>93</v>
      </c>
      <c r="B4" s="26">
        <f>'Labour Rates'!H23+'Labour Rates'!H24</f>
        <v>33.5</v>
      </c>
      <c r="C4" s="7">
        <f>IF(ISERROR(VLOOKUP(A4,'Labour Detail'!$D$25:$D$228,1,FALSE)),0,1)</f>
        <v>0</v>
      </c>
      <c r="I4" s="7"/>
    </row>
    <row r="5" spans="1:9" x14ac:dyDescent="0.25">
      <c r="A5" t="s">
        <v>94</v>
      </c>
      <c r="B5" s="26">
        <f>'Labour Rates'!H24</f>
        <v>15</v>
      </c>
      <c r="C5" s="7">
        <f>IF(ISERROR(VLOOKUP(A5,'Labour Detail'!$D$25:$D$228,1,FALSE)),0,1)</f>
        <v>1</v>
      </c>
      <c r="I5" s="7"/>
    </row>
    <row r="6" spans="1:9" x14ac:dyDescent="0.25">
      <c r="A6" t="s">
        <v>95</v>
      </c>
      <c r="B6" s="26">
        <f>'Labour Rates'!H39</f>
        <v>20</v>
      </c>
      <c r="C6" s="7">
        <f>IF(ISERROR(VLOOKUP(A6,'Labour Detail'!$D$25:$D$228,1,FALSE)),0,1)</f>
        <v>0</v>
      </c>
      <c r="I6" s="7"/>
    </row>
    <row r="7" spans="1:9" x14ac:dyDescent="0.25">
      <c r="A7" t="s">
        <v>96</v>
      </c>
      <c r="B7" s="26">
        <f>'Labour Rates'!H37</f>
        <v>20</v>
      </c>
      <c r="C7" s="7">
        <f>IF(ISERROR(VLOOKUP(A7,'Labour Detail'!$D$25:$D$228,1,FALSE)),0,1)</f>
        <v>1</v>
      </c>
      <c r="I7" s="7"/>
    </row>
    <row r="8" spans="1:9" x14ac:dyDescent="0.25">
      <c r="A8" t="s">
        <v>97</v>
      </c>
      <c r="B8" s="26">
        <f>'Labour Rates'!H37+'Labour Rates'!H38</f>
        <v>35</v>
      </c>
      <c r="C8" s="7">
        <f>IF(ISERROR(VLOOKUP(A8,'Labour Detail'!$D$25:$D$228,1,FALSE)),0,1)</f>
        <v>1</v>
      </c>
      <c r="I8" s="7"/>
    </row>
    <row r="9" spans="1:9" x14ac:dyDescent="0.25">
      <c r="A9" t="s">
        <v>98</v>
      </c>
      <c r="B9" s="26">
        <f>'Labour Rates'!H38</f>
        <v>15</v>
      </c>
      <c r="C9" s="7">
        <f>IF(ISERROR(VLOOKUP(A9,'Labour Detail'!$D$25:$D$228,1,FALSE)),0,1)</f>
        <v>1</v>
      </c>
      <c r="I9" s="7"/>
    </row>
    <row r="10" spans="1:9" x14ac:dyDescent="0.25">
      <c r="A10" t="s">
        <v>99</v>
      </c>
      <c r="B10" s="26">
        <f>'Labour Rates'!H26</f>
        <v>18.5</v>
      </c>
      <c r="C10" s="7">
        <f>IF(ISERROR(VLOOKUP(A10,'Labour Detail'!$D$25:$D$228,1,FALSE)),0,1)</f>
        <v>0</v>
      </c>
      <c r="I10" s="7"/>
    </row>
    <row r="11" spans="1:9" x14ac:dyDescent="0.25">
      <c r="A11" t="s">
        <v>100</v>
      </c>
      <c r="B11" s="26">
        <f>'Labour Rates'!H28</f>
        <v>18.5</v>
      </c>
      <c r="C11" s="7">
        <f>IF(ISERROR(VLOOKUP(A11,'Labour Detail'!$D$25:$D$228,1,FALSE)),0,1)</f>
        <v>1</v>
      </c>
      <c r="I11" s="7"/>
    </row>
    <row r="12" spans="1:9" x14ac:dyDescent="0.25">
      <c r="A12" t="s">
        <v>101</v>
      </c>
      <c r="B12" s="26">
        <f>'Labour Rates'!H29</f>
        <v>30</v>
      </c>
      <c r="C12" s="7">
        <f>IF(ISERROR(VLOOKUP(A12,'Labour Detail'!$D$25:$D$228,1,FALSE)),0,1)</f>
        <v>0</v>
      </c>
      <c r="I12" s="7"/>
    </row>
    <row r="13" spans="1:9" x14ac:dyDescent="0.25">
      <c r="A13" t="s">
        <v>102</v>
      </c>
      <c r="B13" s="26">
        <f>'Labour Rates'!H29+'Labour Rates'!H30</f>
        <v>50</v>
      </c>
      <c r="C13" s="7">
        <f>IF(ISERROR(VLOOKUP(A13,'Labour Detail'!$D$25:$D$228,1,FALSE)),0,1)</f>
        <v>0</v>
      </c>
      <c r="I13" s="7"/>
    </row>
    <row r="14" spans="1:9" x14ac:dyDescent="0.25">
      <c r="A14" t="s">
        <v>103</v>
      </c>
      <c r="B14" s="26">
        <f>'Labour Rates'!H30</f>
        <v>20</v>
      </c>
      <c r="C14" s="7">
        <f>IF(ISERROR(VLOOKUP(A14,'Labour Detail'!$D$25:$D$228,1,FALSE)),0,1)</f>
        <v>0</v>
      </c>
      <c r="I14" s="7"/>
    </row>
    <row r="15" spans="1:9" x14ac:dyDescent="0.25">
      <c r="A15" t="s">
        <v>104</v>
      </c>
      <c r="B15" s="26">
        <f>'Labour Rates'!H31</f>
        <v>35</v>
      </c>
      <c r="C15" s="7">
        <f>IF(ISERROR(VLOOKUP(A15,'Labour Detail'!$D$25:$D$228,1,FALSE)),0,1)</f>
        <v>0</v>
      </c>
      <c r="I15" s="7"/>
    </row>
    <row r="16" spans="1:9" x14ac:dyDescent="0.25">
      <c r="A16" t="s">
        <v>105</v>
      </c>
      <c r="B16" s="26">
        <f>'Labour Rates'!H34</f>
        <v>15</v>
      </c>
      <c r="C16" s="7">
        <f>IF(ISERROR(VLOOKUP(A16,'Labour Detail'!$D$25:$D$228,1,FALSE)),0,1)</f>
        <v>0</v>
      </c>
      <c r="I16" s="7"/>
    </row>
    <row r="17" spans="1:9" x14ac:dyDescent="0.25">
      <c r="A17" t="s">
        <v>70</v>
      </c>
      <c r="B17" s="26">
        <f>'Labour Rates'!H33</f>
        <v>18</v>
      </c>
      <c r="C17" s="7">
        <f>IF(ISERROR(VLOOKUP(A17,'Labour Detail'!$D$25:$D$228,1,FALSE)),0,1)</f>
        <v>1</v>
      </c>
      <c r="I17" s="7"/>
    </row>
    <row r="18" spans="1:9" x14ac:dyDescent="0.25">
      <c r="A18" t="s">
        <v>106</v>
      </c>
      <c r="B18" s="26">
        <f>'Labour Rates'!H33+'Labour Rates'!H34</f>
        <v>33</v>
      </c>
      <c r="C18" s="7">
        <f>IF(ISERROR(VLOOKUP(A18,'Labour Detail'!$D$25:$D$228,1,FALSE)),0,1)</f>
        <v>1</v>
      </c>
      <c r="I18" s="7"/>
    </row>
    <row r="19" spans="1:9" x14ac:dyDescent="0.25">
      <c r="A19" t="s">
        <v>107</v>
      </c>
      <c r="B19" s="26">
        <f>'Labour Rates'!H36</f>
        <v>18</v>
      </c>
      <c r="C19" s="7">
        <f>IF(ISERROR(VLOOKUP(A19,'Labour Detail'!$D$25:$D$228,1,FALSE)),0,1)</f>
        <v>1</v>
      </c>
      <c r="I19" s="7"/>
    </row>
    <row r="20" spans="1:9" x14ac:dyDescent="0.25">
      <c r="A20" t="s">
        <v>108</v>
      </c>
      <c r="B20" s="26">
        <f>'Labour Rates'!H40</f>
        <v>18</v>
      </c>
      <c r="C20" s="7">
        <f>IF(ISERROR(VLOOKUP(A20,'Labour Detail'!$D$25:$D$228,1,FALSE)),0,1)</f>
        <v>0</v>
      </c>
      <c r="I20" s="7"/>
    </row>
    <row r="21" spans="1:9" x14ac:dyDescent="0.25">
      <c r="A21" t="s">
        <v>109</v>
      </c>
      <c r="B21" s="26">
        <f>'Labour Rates'!H25</f>
        <v>25</v>
      </c>
      <c r="C21" s="7">
        <f>IF(ISERROR(VLOOKUP(A21,'Labour Detail'!$D$25:$D$228,1,FALSE)),0,1)</f>
        <v>0</v>
      </c>
      <c r="I21" s="7"/>
    </row>
    <row r="22" spans="1:9" x14ac:dyDescent="0.25">
      <c r="A22" t="s">
        <v>110</v>
      </c>
      <c r="B22" s="26">
        <f>'Labour Rates'!H27</f>
        <v>25</v>
      </c>
      <c r="C22" s="7">
        <f>IF(ISERROR(VLOOKUP(A22,'Labour Detail'!$D$25:$D$228,1,FALSE)),0,1)</f>
        <v>0</v>
      </c>
      <c r="I22" s="7"/>
    </row>
    <row r="23" spans="1:9" x14ac:dyDescent="0.25">
      <c r="A23" t="s">
        <v>111</v>
      </c>
      <c r="B23" s="26">
        <f>'Labour Rates'!H35</f>
        <v>25</v>
      </c>
      <c r="C23" s="7">
        <f>IF(ISERROR(VLOOKUP(A23,'Labour Detail'!$D$25:$D$228,1,FALSE)),0,1)</f>
        <v>0</v>
      </c>
      <c r="I23" s="7"/>
    </row>
    <row r="24" spans="1:9" x14ac:dyDescent="0.25">
      <c r="A24" t="s">
        <v>112</v>
      </c>
      <c r="B24" s="26">
        <f>'Labour Rates'!H48</f>
        <v>25</v>
      </c>
      <c r="C24" s="7">
        <f>IF(ISERROR(VLOOKUP(A24,'Labour Detail'!$D$25:$D$228,1,FALSE)),0,1)</f>
        <v>0</v>
      </c>
      <c r="I24" s="7"/>
    </row>
    <row r="25" spans="1:9" x14ac:dyDescent="0.25">
      <c r="A25" t="s">
        <v>113</v>
      </c>
      <c r="B25" s="26">
        <f>'Labour Rates'!H49</f>
        <v>25</v>
      </c>
      <c r="C25" s="7">
        <f>IF(ISERROR(VLOOKUP(A25,'Labour Detail'!$D$25:$D$228,1,FALSE)),0,1)</f>
        <v>0</v>
      </c>
      <c r="I25" s="7"/>
    </row>
    <row r="26" spans="1:9" s="7" customFormat="1" x14ac:dyDescent="0.25">
      <c r="A26" s="7" t="s">
        <v>162</v>
      </c>
      <c r="B26" s="26">
        <f>'Labour Rates'!H41</f>
        <v>18</v>
      </c>
      <c r="C26" s="7">
        <f>IF(ISERROR(VLOOKUP(A26,'Labour Detail'!$D$25:$D$228,1,FALSE)),0,1)</f>
        <v>0</v>
      </c>
      <c r="E26" s="198"/>
      <c r="H26" s="26"/>
    </row>
    <row r="27" spans="1:9" x14ac:dyDescent="0.25">
      <c r="A27" t="s">
        <v>114</v>
      </c>
      <c r="B27" s="26">
        <f>(2*'Labour Rates'!H42)+'Labour Rates'!H43</f>
        <v>60</v>
      </c>
      <c r="C27" s="7">
        <f>IF(ISERROR(VLOOKUP(A27,'Labour Detail'!$D$25:$D$228,1,FALSE)),0,1)</f>
        <v>1</v>
      </c>
      <c r="I27" s="7"/>
    </row>
    <row r="28" spans="1:9" x14ac:dyDescent="0.25">
      <c r="A28" t="s">
        <v>78</v>
      </c>
      <c r="B28" s="26">
        <f>'Labour Rates'!H42</f>
        <v>22.5</v>
      </c>
      <c r="C28" s="7">
        <f>IF(ISERROR(VLOOKUP(A28,'Labour Detail'!$D$25:$D$228,1,FALSE)),0,1)</f>
        <v>0</v>
      </c>
      <c r="I28" s="7"/>
    </row>
    <row r="29" spans="1:9" x14ac:dyDescent="0.25">
      <c r="A29" t="s">
        <v>79</v>
      </c>
      <c r="B29" s="26">
        <f>'Labour Rates'!H43</f>
        <v>15</v>
      </c>
      <c r="C29" s="7">
        <f>IF(ISERROR(VLOOKUP(A29,'Labour Detail'!$D$25:$D$228,1,FALSE)),0,1)</f>
        <v>1</v>
      </c>
      <c r="I29" s="7"/>
    </row>
    <row r="30" spans="1:9" x14ac:dyDescent="0.25">
      <c r="A30" t="s">
        <v>80</v>
      </c>
      <c r="B30" s="26">
        <f>'Labour Rates'!H44</f>
        <v>30</v>
      </c>
      <c r="C30" s="7">
        <f>IF(ISERROR(VLOOKUP(A30,'Labour Detail'!$D$25:$D$228,1,FALSE)),0,1)</f>
        <v>0</v>
      </c>
      <c r="I30" s="7"/>
    </row>
    <row r="31" spans="1:9" x14ac:dyDescent="0.25">
      <c r="A31" t="s">
        <v>115</v>
      </c>
      <c r="B31" s="26">
        <f>'Labour Rates'!H44+'Labour Rates'!H45</f>
        <v>50</v>
      </c>
      <c r="C31" s="7">
        <f>IF(ISERROR(VLOOKUP(A31,'Labour Detail'!$D$25:$D$228,1,FALSE)),0,1)</f>
        <v>0</v>
      </c>
      <c r="I31" s="7"/>
    </row>
    <row r="32" spans="1:9" x14ac:dyDescent="0.25">
      <c r="A32" t="s">
        <v>81</v>
      </c>
      <c r="B32" s="26">
        <f>'Labour Rates'!H45</f>
        <v>20</v>
      </c>
      <c r="C32" s="7">
        <f>IF(ISERROR(VLOOKUP(A32,'Labour Detail'!$D$25:$D$228,1,FALSE)),0,1)</f>
        <v>0</v>
      </c>
      <c r="I32" s="7"/>
    </row>
    <row r="33" spans="1:9" x14ac:dyDescent="0.25">
      <c r="A33" t="s">
        <v>116</v>
      </c>
      <c r="B33" s="26">
        <f>(2*'Labour Rates'!H46)+'Labour Rates'!H47</f>
        <v>52</v>
      </c>
      <c r="C33" s="7">
        <f>IF(ISERROR(VLOOKUP(A33,'Labour Detail'!$D$25:$D$228,1,FALSE)),0,1)</f>
        <v>0</v>
      </c>
      <c r="I33" s="7"/>
    </row>
    <row r="34" spans="1:9" x14ac:dyDescent="0.25">
      <c r="A34" t="s">
        <v>117</v>
      </c>
      <c r="B34" s="26">
        <f>(3*'Labour Rates'!H46)+'Labour Rates'!H47</f>
        <v>70.5</v>
      </c>
      <c r="C34" s="7">
        <f>IF(ISERROR(VLOOKUP(A34,'Labour Detail'!$D$25:$D$228,1,FALSE)),0,1)</f>
        <v>1</v>
      </c>
      <c r="I34" s="7"/>
    </row>
    <row r="35" spans="1:9" x14ac:dyDescent="0.25">
      <c r="A35" t="s">
        <v>82</v>
      </c>
      <c r="B35" s="26">
        <f>'Labour Rates'!H46</f>
        <v>18.5</v>
      </c>
      <c r="C35" s="7">
        <f>IF(ISERROR(VLOOKUP(A35,'Labour Detail'!$D$25:$D$228,1,FALSE)),0,1)</f>
        <v>1</v>
      </c>
      <c r="I35" s="7"/>
    </row>
    <row r="36" spans="1:9" x14ac:dyDescent="0.25">
      <c r="A36" t="s">
        <v>118</v>
      </c>
      <c r="B36" s="26">
        <f>(1*'Labour Rates'!H46)+'Labour Rates'!H47</f>
        <v>33.5</v>
      </c>
      <c r="C36" s="7">
        <f>IF(ISERROR(VLOOKUP(A36,'Labour Detail'!$D$25:$D$228,1,FALSE)),0,1)</f>
        <v>1</v>
      </c>
      <c r="I36" s="7"/>
    </row>
    <row r="37" spans="1:9" x14ac:dyDescent="0.25">
      <c r="A37" t="s">
        <v>119</v>
      </c>
      <c r="B37" s="26">
        <f>'Labour Rates'!H47</f>
        <v>15</v>
      </c>
      <c r="C37" s="7">
        <f>IF(ISERROR(VLOOKUP(A37,'Labour Detail'!$D$25:$D$228,1,FALSE)),0,1)</f>
        <v>0</v>
      </c>
      <c r="I37" s="7"/>
    </row>
    <row r="38" spans="1:9" x14ac:dyDescent="0.25">
      <c r="A38" t="s">
        <v>69</v>
      </c>
      <c r="B38" s="26">
        <f>'Labour Rates'!H32</f>
        <v>15</v>
      </c>
      <c r="C38" s="7">
        <f>IF(ISERROR(VLOOKUP(A38,'Labour Detail'!$D$25:$D$228,1,FALSE)),0,1)</f>
        <v>1</v>
      </c>
      <c r="I38" s="7"/>
    </row>
    <row r="39" spans="1:9" x14ac:dyDescent="0.25">
      <c r="A39" t="s">
        <v>86</v>
      </c>
      <c r="B39" s="26">
        <f>'Labour Rates'!H50</f>
        <v>25</v>
      </c>
      <c r="C39" s="7">
        <f>IF(ISERROR(VLOOKUP(A39,'Labour Detail'!$D$25:$D$228,1,FALSE)),0,1)</f>
        <v>0</v>
      </c>
      <c r="I39" s="7"/>
    </row>
    <row r="40" spans="1:9" x14ac:dyDescent="0.25">
      <c r="A40" t="s">
        <v>87</v>
      </c>
      <c r="B40" s="26">
        <f>'Labour Rates'!H51</f>
        <v>18.5</v>
      </c>
      <c r="C40" s="7">
        <f>IF(ISERROR(VLOOKUP(A40,'Labour Detail'!$D$25:$D$228,1,FALSE)),0,1)</f>
        <v>0</v>
      </c>
      <c r="I40" s="7"/>
    </row>
    <row r="41" spans="1:9" x14ac:dyDescent="0.25">
      <c r="C41" s="7"/>
      <c r="I41" s="7"/>
    </row>
    <row r="42" spans="1:9" x14ac:dyDescent="0.25">
      <c r="I42" s="7"/>
    </row>
    <row r="43" spans="1:9" x14ac:dyDescent="0.25">
      <c r="I43" s="7"/>
    </row>
    <row r="44" spans="1:9" x14ac:dyDescent="0.25">
      <c r="I44" s="7"/>
    </row>
    <row r="45" spans="1:9" x14ac:dyDescent="0.25">
      <c r="I45" s="7"/>
    </row>
    <row r="46" spans="1:9" x14ac:dyDescent="0.25">
      <c r="I46" s="7"/>
    </row>
    <row r="47" spans="1:9" x14ac:dyDescent="0.25">
      <c r="I47" s="7"/>
    </row>
    <row r="48" spans="1:9" x14ac:dyDescent="0.25">
      <c r="I48" s="7"/>
    </row>
    <row r="49" spans="9:9" x14ac:dyDescent="0.25">
      <c r="I49" s="7"/>
    </row>
    <row r="50" spans="9:9" x14ac:dyDescent="0.25">
      <c r="I50" s="7"/>
    </row>
    <row r="51" spans="9:9" x14ac:dyDescent="0.25">
      <c r="I51" s="7"/>
    </row>
    <row r="52" spans="9:9" x14ac:dyDescent="0.25">
      <c r="I52" s="7"/>
    </row>
    <row r="53" spans="9:9" x14ac:dyDescent="0.25">
      <c r="I53" s="7"/>
    </row>
    <row r="54" spans="9:9" x14ac:dyDescent="0.25">
      <c r="I54" s="7"/>
    </row>
    <row r="55" spans="9:9" x14ac:dyDescent="0.25">
      <c r="I55" s="7"/>
    </row>
    <row r="56" spans="9:9" x14ac:dyDescent="0.25">
      <c r="I56" s="7"/>
    </row>
    <row r="57" spans="9:9" x14ac:dyDescent="0.25">
      <c r="I57" s="7"/>
    </row>
    <row r="58" spans="9:9" x14ac:dyDescent="0.25">
      <c r="I58" s="7"/>
    </row>
    <row r="59" spans="9:9" x14ac:dyDescent="0.25">
      <c r="I59" s="7"/>
    </row>
    <row r="60" spans="9:9" x14ac:dyDescent="0.25">
      <c r="I60" s="7"/>
    </row>
    <row r="61" spans="9:9" x14ac:dyDescent="0.25">
      <c r="I61" s="7"/>
    </row>
    <row r="62" spans="9:9" x14ac:dyDescent="0.25">
      <c r="I62" s="7"/>
    </row>
    <row r="63" spans="9:9" x14ac:dyDescent="0.25">
      <c r="I63" s="7"/>
    </row>
    <row r="64" spans="9:9" x14ac:dyDescent="0.25">
      <c r="I64" s="7"/>
    </row>
    <row r="65" spans="9:9" x14ac:dyDescent="0.25">
      <c r="I65" s="7"/>
    </row>
    <row r="66" spans="9:9" x14ac:dyDescent="0.25">
      <c r="I66" s="7"/>
    </row>
    <row r="67" spans="9:9" x14ac:dyDescent="0.25">
      <c r="I67" s="7"/>
    </row>
    <row r="68" spans="9:9" x14ac:dyDescent="0.25">
      <c r="I68" s="7"/>
    </row>
    <row r="69" spans="9:9" x14ac:dyDescent="0.25">
      <c r="I69" s="7"/>
    </row>
    <row r="70" spans="9:9" x14ac:dyDescent="0.25">
      <c r="I70" s="7"/>
    </row>
    <row r="71" spans="9:9" x14ac:dyDescent="0.25">
      <c r="I71" s="7"/>
    </row>
    <row r="72" spans="9:9" x14ac:dyDescent="0.25">
      <c r="I72" s="7"/>
    </row>
    <row r="73" spans="9:9" x14ac:dyDescent="0.25">
      <c r="I73" s="7"/>
    </row>
    <row r="74" spans="9:9" x14ac:dyDescent="0.25">
      <c r="I74" s="7"/>
    </row>
    <row r="75" spans="9:9" x14ac:dyDescent="0.25">
      <c r="I75" s="7"/>
    </row>
    <row r="76" spans="9:9" x14ac:dyDescent="0.25">
      <c r="I76" s="7"/>
    </row>
    <row r="77" spans="9:9" x14ac:dyDescent="0.25">
      <c r="I77" s="7"/>
    </row>
    <row r="78" spans="9:9" x14ac:dyDescent="0.25">
      <c r="I78" s="7"/>
    </row>
    <row r="79" spans="9:9" x14ac:dyDescent="0.25">
      <c r="I79" s="7"/>
    </row>
    <row r="80" spans="9:9" x14ac:dyDescent="0.25">
      <c r="I80" s="7"/>
    </row>
    <row r="81" spans="9:9" x14ac:dyDescent="0.25">
      <c r="I81" s="7"/>
    </row>
    <row r="82" spans="9:9" x14ac:dyDescent="0.25">
      <c r="I82" s="7"/>
    </row>
    <row r="83" spans="9:9" x14ac:dyDescent="0.25">
      <c r="I83" s="7"/>
    </row>
    <row r="84" spans="9:9" x14ac:dyDescent="0.25">
      <c r="I84" s="7"/>
    </row>
    <row r="85" spans="9:9" x14ac:dyDescent="0.25">
      <c r="I85" s="7"/>
    </row>
    <row r="86" spans="9:9" x14ac:dyDescent="0.25">
      <c r="I86" s="7"/>
    </row>
    <row r="87" spans="9:9" x14ac:dyDescent="0.25">
      <c r="I87" s="7"/>
    </row>
    <row r="88" spans="9:9" x14ac:dyDescent="0.25">
      <c r="I88" s="7"/>
    </row>
    <row r="89" spans="9:9" x14ac:dyDescent="0.25">
      <c r="I89" s="7"/>
    </row>
    <row r="90" spans="9:9" x14ac:dyDescent="0.25">
      <c r="I90" s="7"/>
    </row>
    <row r="91" spans="9:9" x14ac:dyDescent="0.25">
      <c r="I91" s="7"/>
    </row>
    <row r="92" spans="9:9" x14ac:dyDescent="0.25">
      <c r="I92" s="7"/>
    </row>
    <row r="93" spans="9:9" x14ac:dyDescent="0.25">
      <c r="I93" s="7"/>
    </row>
    <row r="94" spans="9:9" x14ac:dyDescent="0.25">
      <c r="I94" s="7"/>
    </row>
    <row r="95" spans="9:9" x14ac:dyDescent="0.25">
      <c r="I95" s="7"/>
    </row>
    <row r="96" spans="9:9" x14ac:dyDescent="0.25">
      <c r="I96" s="7"/>
    </row>
    <row r="97" spans="9:9" x14ac:dyDescent="0.25">
      <c r="I97" s="7"/>
    </row>
    <row r="98" spans="9:9" x14ac:dyDescent="0.25">
      <c r="I98" s="7"/>
    </row>
    <row r="99" spans="9:9" x14ac:dyDescent="0.25">
      <c r="I99" s="7"/>
    </row>
    <row r="100" spans="9:9" x14ac:dyDescent="0.25">
      <c r="I100" s="7"/>
    </row>
    <row r="101" spans="9:9" x14ac:dyDescent="0.25">
      <c r="I101" s="7"/>
    </row>
    <row r="102" spans="9:9" x14ac:dyDescent="0.25">
      <c r="I102" s="7"/>
    </row>
    <row r="103" spans="9:9" x14ac:dyDescent="0.25">
      <c r="I103" s="7"/>
    </row>
    <row r="104" spans="9:9" x14ac:dyDescent="0.25">
      <c r="I104" s="7"/>
    </row>
    <row r="105" spans="9:9" x14ac:dyDescent="0.25">
      <c r="I105" s="7"/>
    </row>
    <row r="106" spans="9:9" x14ac:dyDescent="0.25">
      <c r="I106" s="7"/>
    </row>
    <row r="107" spans="9:9" x14ac:dyDescent="0.25">
      <c r="I107" s="7"/>
    </row>
    <row r="108" spans="9:9" x14ac:dyDescent="0.25">
      <c r="I108" s="7"/>
    </row>
    <row r="109" spans="9:9" x14ac:dyDescent="0.25">
      <c r="I109" s="7"/>
    </row>
    <row r="110" spans="9:9" x14ac:dyDescent="0.25">
      <c r="I110" s="7"/>
    </row>
    <row r="111" spans="9:9" x14ac:dyDescent="0.25">
      <c r="I111" s="7"/>
    </row>
    <row r="112" spans="9:9" x14ac:dyDescent="0.25">
      <c r="I112" s="7"/>
    </row>
    <row r="113" spans="9:9" x14ac:dyDescent="0.25">
      <c r="I113" s="7"/>
    </row>
    <row r="114" spans="9:9" x14ac:dyDescent="0.25">
      <c r="I114" s="7"/>
    </row>
    <row r="115" spans="9:9" x14ac:dyDescent="0.25">
      <c r="I115" s="7"/>
    </row>
    <row r="116" spans="9:9" x14ac:dyDescent="0.25">
      <c r="I116" s="7"/>
    </row>
    <row r="117" spans="9:9" x14ac:dyDescent="0.25">
      <c r="I117" s="7"/>
    </row>
    <row r="118" spans="9:9" x14ac:dyDescent="0.25">
      <c r="I118" s="7"/>
    </row>
    <row r="119" spans="9:9" x14ac:dyDescent="0.25">
      <c r="I119" s="7"/>
    </row>
    <row r="120" spans="9:9" x14ac:dyDescent="0.25">
      <c r="I120" s="7"/>
    </row>
    <row r="121" spans="9:9" x14ac:dyDescent="0.25">
      <c r="I121" s="7"/>
    </row>
    <row r="122" spans="9:9" x14ac:dyDescent="0.25">
      <c r="I122" s="7"/>
    </row>
    <row r="123" spans="9:9" x14ac:dyDescent="0.25">
      <c r="I123" s="7"/>
    </row>
    <row r="124" spans="9:9" x14ac:dyDescent="0.25">
      <c r="I124" s="7"/>
    </row>
    <row r="125" spans="9:9" x14ac:dyDescent="0.25">
      <c r="I125" s="7"/>
    </row>
    <row r="126" spans="9:9" x14ac:dyDescent="0.25">
      <c r="I126" s="7"/>
    </row>
    <row r="127" spans="9:9" x14ac:dyDescent="0.25">
      <c r="I127" s="7"/>
    </row>
    <row r="128" spans="9:9" x14ac:dyDescent="0.25">
      <c r="I128" s="7"/>
    </row>
    <row r="129" spans="9:9" x14ac:dyDescent="0.25">
      <c r="I129" s="7"/>
    </row>
    <row r="130" spans="9:9" x14ac:dyDescent="0.25">
      <c r="I130" s="7"/>
    </row>
    <row r="131" spans="9:9" x14ac:dyDescent="0.25">
      <c r="I131" s="7"/>
    </row>
    <row r="132" spans="9:9" x14ac:dyDescent="0.25">
      <c r="I132" s="7"/>
    </row>
    <row r="133" spans="9:9" x14ac:dyDescent="0.25">
      <c r="I133" s="7"/>
    </row>
    <row r="134" spans="9:9" x14ac:dyDescent="0.25">
      <c r="I134" s="7"/>
    </row>
    <row r="135" spans="9:9" x14ac:dyDescent="0.25">
      <c r="I135" s="7"/>
    </row>
    <row r="136" spans="9:9" x14ac:dyDescent="0.25">
      <c r="I136" s="7"/>
    </row>
    <row r="137" spans="9:9" x14ac:dyDescent="0.25">
      <c r="I137" s="7"/>
    </row>
    <row r="138" spans="9:9" x14ac:dyDescent="0.25">
      <c r="I138" s="7"/>
    </row>
    <row r="139" spans="9:9" x14ac:dyDescent="0.25">
      <c r="I139" s="7"/>
    </row>
    <row r="140" spans="9:9" x14ac:dyDescent="0.25">
      <c r="I140" s="7"/>
    </row>
    <row r="141" spans="9:9" x14ac:dyDescent="0.25">
      <c r="I141" s="7"/>
    </row>
    <row r="142" spans="9:9" x14ac:dyDescent="0.25">
      <c r="I142" s="7"/>
    </row>
    <row r="143" spans="9:9" x14ac:dyDescent="0.25">
      <c r="I143" s="7"/>
    </row>
    <row r="144" spans="9:9" x14ac:dyDescent="0.25">
      <c r="I144" s="7"/>
    </row>
    <row r="145" spans="9:9" x14ac:dyDescent="0.25">
      <c r="I145" s="7"/>
    </row>
    <row r="146" spans="9:9" x14ac:dyDescent="0.25">
      <c r="I146" s="7"/>
    </row>
    <row r="147" spans="9:9" x14ac:dyDescent="0.25">
      <c r="I147" s="7"/>
    </row>
    <row r="148" spans="9:9" x14ac:dyDescent="0.25">
      <c r="I148" s="7"/>
    </row>
    <row r="149" spans="9:9" x14ac:dyDescent="0.25">
      <c r="I149" s="7"/>
    </row>
    <row r="150" spans="9:9" x14ac:dyDescent="0.25">
      <c r="I150" s="7"/>
    </row>
    <row r="151" spans="9:9" x14ac:dyDescent="0.25">
      <c r="I151" s="7"/>
    </row>
    <row r="152" spans="9:9" x14ac:dyDescent="0.25">
      <c r="I152" s="7"/>
    </row>
    <row r="153" spans="9:9" x14ac:dyDescent="0.25">
      <c r="I153" s="7"/>
    </row>
    <row r="154" spans="9:9" x14ac:dyDescent="0.25">
      <c r="I154" s="7"/>
    </row>
    <row r="155" spans="9:9" x14ac:dyDescent="0.25">
      <c r="I155" s="7"/>
    </row>
    <row r="156" spans="9:9" x14ac:dyDescent="0.25">
      <c r="I156" s="7"/>
    </row>
    <row r="157" spans="9:9" x14ac:dyDescent="0.25">
      <c r="I157" s="7"/>
    </row>
    <row r="158" spans="9:9" x14ac:dyDescent="0.25">
      <c r="I158" s="7"/>
    </row>
    <row r="159" spans="9:9" x14ac:dyDescent="0.25">
      <c r="I159" s="7"/>
    </row>
    <row r="160" spans="9:9" x14ac:dyDescent="0.25">
      <c r="I160" s="7"/>
    </row>
    <row r="161" spans="9:9" x14ac:dyDescent="0.25">
      <c r="I161" s="7"/>
    </row>
    <row r="162" spans="9:9" x14ac:dyDescent="0.25">
      <c r="I162" s="7"/>
    </row>
    <row r="163" spans="9:9" x14ac:dyDescent="0.25">
      <c r="I163" s="7"/>
    </row>
    <row r="164" spans="9:9" x14ac:dyDescent="0.25">
      <c r="I164" s="7"/>
    </row>
    <row r="165" spans="9:9" x14ac:dyDescent="0.25">
      <c r="I165" s="7"/>
    </row>
    <row r="166" spans="9:9" x14ac:dyDescent="0.25">
      <c r="I166" s="7"/>
    </row>
    <row r="167" spans="9:9" x14ac:dyDescent="0.25">
      <c r="I167" s="7"/>
    </row>
    <row r="168" spans="9:9" x14ac:dyDescent="0.25">
      <c r="I168" s="7"/>
    </row>
    <row r="169" spans="9:9" x14ac:dyDescent="0.25">
      <c r="I169" s="7"/>
    </row>
    <row r="170" spans="9:9" x14ac:dyDescent="0.25">
      <c r="I170" s="7"/>
    </row>
    <row r="171" spans="9:9" x14ac:dyDescent="0.25">
      <c r="I171" s="7"/>
    </row>
    <row r="172" spans="9:9" x14ac:dyDescent="0.25">
      <c r="I172" s="7"/>
    </row>
    <row r="173" spans="9:9" x14ac:dyDescent="0.25">
      <c r="I173" s="7"/>
    </row>
    <row r="174" spans="9:9" x14ac:dyDescent="0.25">
      <c r="I174" s="7"/>
    </row>
    <row r="175" spans="9:9" x14ac:dyDescent="0.25">
      <c r="I175" s="7"/>
    </row>
    <row r="176" spans="9:9" x14ac:dyDescent="0.25">
      <c r="I176" s="7"/>
    </row>
    <row r="177" spans="9:9" x14ac:dyDescent="0.25">
      <c r="I177" s="7"/>
    </row>
    <row r="178" spans="9:9" x14ac:dyDescent="0.25">
      <c r="I178" s="7"/>
    </row>
    <row r="179" spans="9:9" x14ac:dyDescent="0.25">
      <c r="I179" s="7"/>
    </row>
    <row r="180" spans="9:9" x14ac:dyDescent="0.25">
      <c r="I180" s="7"/>
    </row>
    <row r="181" spans="9:9" x14ac:dyDescent="0.25">
      <c r="I181" s="7"/>
    </row>
    <row r="182" spans="9:9" x14ac:dyDescent="0.25">
      <c r="I182" s="7"/>
    </row>
    <row r="183" spans="9:9" x14ac:dyDescent="0.25">
      <c r="I183" s="7"/>
    </row>
    <row r="184" spans="9:9" x14ac:dyDescent="0.25">
      <c r="I184" s="7"/>
    </row>
    <row r="185" spans="9:9" x14ac:dyDescent="0.25">
      <c r="I185" s="7"/>
    </row>
    <row r="186" spans="9:9" x14ac:dyDescent="0.25">
      <c r="I186" s="7"/>
    </row>
    <row r="187" spans="9:9" x14ac:dyDescent="0.25">
      <c r="I187" s="7"/>
    </row>
    <row r="188" spans="9:9" x14ac:dyDescent="0.25">
      <c r="I188" s="7"/>
    </row>
    <row r="189" spans="9:9" x14ac:dyDescent="0.25">
      <c r="I189" s="7"/>
    </row>
    <row r="190" spans="9:9" x14ac:dyDescent="0.25">
      <c r="I190" s="7"/>
    </row>
    <row r="191" spans="9:9" x14ac:dyDescent="0.25">
      <c r="I191" s="7"/>
    </row>
    <row r="192" spans="9:9" x14ac:dyDescent="0.25">
      <c r="I192" s="7"/>
    </row>
    <row r="193" spans="9:9" x14ac:dyDescent="0.25">
      <c r="I193" s="7"/>
    </row>
    <row r="194" spans="9:9" x14ac:dyDescent="0.25">
      <c r="I194" s="7"/>
    </row>
    <row r="195" spans="9:9" x14ac:dyDescent="0.25">
      <c r="I195" s="7"/>
    </row>
    <row r="196" spans="9:9" x14ac:dyDescent="0.25">
      <c r="I196" s="7"/>
    </row>
    <row r="197" spans="9:9" x14ac:dyDescent="0.25">
      <c r="I197" s="7"/>
    </row>
    <row r="198" spans="9:9" x14ac:dyDescent="0.25">
      <c r="I198" s="7"/>
    </row>
    <row r="199" spans="9:9" x14ac:dyDescent="0.25">
      <c r="I199" s="7"/>
    </row>
    <row r="200" spans="9:9" x14ac:dyDescent="0.25">
      <c r="I200" s="7"/>
    </row>
    <row r="201" spans="9:9" x14ac:dyDescent="0.25">
      <c r="I201" s="7"/>
    </row>
    <row r="202" spans="9:9" x14ac:dyDescent="0.25">
      <c r="I202" s="7"/>
    </row>
    <row r="203" spans="9:9" x14ac:dyDescent="0.25">
      <c r="I203" s="7"/>
    </row>
    <row r="204" spans="9:9" x14ac:dyDescent="0.25">
      <c r="I204" s="7"/>
    </row>
    <row r="205" spans="9:9" x14ac:dyDescent="0.25">
      <c r="I205" s="7"/>
    </row>
    <row r="206" spans="9:9" x14ac:dyDescent="0.25">
      <c r="I206" s="7"/>
    </row>
    <row r="207" spans="9:9" x14ac:dyDescent="0.25">
      <c r="I207" s="7"/>
    </row>
    <row r="208" spans="9:9" x14ac:dyDescent="0.25">
      <c r="I208" s="7"/>
    </row>
    <row r="209" spans="9:9" x14ac:dyDescent="0.25">
      <c r="I209" s="7"/>
    </row>
    <row r="210" spans="9:9" x14ac:dyDescent="0.25">
      <c r="I210" s="7"/>
    </row>
    <row r="211" spans="9:9" x14ac:dyDescent="0.25">
      <c r="I211" s="7"/>
    </row>
    <row r="212" spans="9:9" x14ac:dyDescent="0.25">
      <c r="I212" s="7"/>
    </row>
    <row r="213" spans="9:9" x14ac:dyDescent="0.25">
      <c r="I213" s="7"/>
    </row>
    <row r="214" spans="9:9" x14ac:dyDescent="0.25">
      <c r="I214" s="7"/>
    </row>
    <row r="215" spans="9:9" x14ac:dyDescent="0.25">
      <c r="I215" s="7"/>
    </row>
    <row r="216" spans="9:9" x14ac:dyDescent="0.25">
      <c r="I216" s="7"/>
    </row>
    <row r="217" spans="9:9" x14ac:dyDescent="0.25">
      <c r="I217" s="7"/>
    </row>
    <row r="218" spans="9:9" x14ac:dyDescent="0.25">
      <c r="I218" s="7"/>
    </row>
    <row r="219" spans="9:9" x14ac:dyDescent="0.25">
      <c r="I219" s="7"/>
    </row>
    <row r="220" spans="9:9" x14ac:dyDescent="0.25">
      <c r="I220" s="7"/>
    </row>
    <row r="221" spans="9:9" x14ac:dyDescent="0.25">
      <c r="I221" s="7"/>
    </row>
    <row r="222" spans="9:9" x14ac:dyDescent="0.25">
      <c r="I222" s="7"/>
    </row>
    <row r="223" spans="9:9" x14ac:dyDescent="0.25">
      <c r="I223" s="7"/>
    </row>
    <row r="224" spans="9:9" x14ac:dyDescent="0.25">
      <c r="I224" s="7"/>
    </row>
    <row r="225" spans="9:9" x14ac:dyDescent="0.25">
      <c r="I225" s="7"/>
    </row>
    <row r="226" spans="9:9" x14ac:dyDescent="0.25">
      <c r="I226" s="7"/>
    </row>
    <row r="227" spans="9:9" x14ac:dyDescent="0.25">
      <c r="I227" s="7"/>
    </row>
    <row r="228" spans="9:9" x14ac:dyDescent="0.25">
      <c r="I228" s="7"/>
    </row>
    <row r="229" spans="9:9" x14ac:dyDescent="0.25">
      <c r="I229" s="7"/>
    </row>
    <row r="230" spans="9:9" x14ac:dyDescent="0.25">
      <c r="I230" s="7"/>
    </row>
    <row r="231" spans="9:9" x14ac:dyDescent="0.25">
      <c r="I231" s="7"/>
    </row>
    <row r="232" spans="9:9" x14ac:dyDescent="0.25">
      <c r="I232" s="7"/>
    </row>
    <row r="233" spans="9:9" x14ac:dyDescent="0.25">
      <c r="I233" s="7"/>
    </row>
    <row r="234" spans="9:9" x14ac:dyDescent="0.25">
      <c r="I234" s="7"/>
    </row>
    <row r="235" spans="9:9" x14ac:dyDescent="0.25">
      <c r="I235" s="7"/>
    </row>
    <row r="236" spans="9:9" x14ac:dyDescent="0.25">
      <c r="I236" s="7"/>
    </row>
    <row r="237" spans="9:9" x14ac:dyDescent="0.25">
      <c r="I237" s="7"/>
    </row>
    <row r="238" spans="9:9" x14ac:dyDescent="0.25">
      <c r="I238" s="7"/>
    </row>
    <row r="239" spans="9:9" x14ac:dyDescent="0.25">
      <c r="I239" s="7"/>
    </row>
    <row r="240" spans="9:9" x14ac:dyDescent="0.25">
      <c r="I240" s="7"/>
    </row>
    <row r="241" spans="9:9" x14ac:dyDescent="0.25">
      <c r="I241" s="7"/>
    </row>
    <row r="242" spans="9:9" x14ac:dyDescent="0.25">
      <c r="I242" s="7"/>
    </row>
    <row r="243" spans="9:9" x14ac:dyDescent="0.25">
      <c r="I243" s="7"/>
    </row>
    <row r="244" spans="9:9" x14ac:dyDescent="0.25">
      <c r="I244" s="7"/>
    </row>
    <row r="245" spans="9:9" x14ac:dyDescent="0.25">
      <c r="I245" s="7"/>
    </row>
    <row r="246" spans="9:9" x14ac:dyDescent="0.25">
      <c r="I246" s="7"/>
    </row>
    <row r="247" spans="9:9" x14ac:dyDescent="0.25">
      <c r="I247" s="7"/>
    </row>
    <row r="248" spans="9:9" x14ac:dyDescent="0.25">
      <c r="I248" s="7"/>
    </row>
    <row r="249" spans="9:9" x14ac:dyDescent="0.25">
      <c r="I249" s="7"/>
    </row>
    <row r="250" spans="9:9" x14ac:dyDescent="0.25">
      <c r="I250" s="7"/>
    </row>
    <row r="251" spans="9:9" x14ac:dyDescent="0.25">
      <c r="I251" s="7"/>
    </row>
    <row r="252" spans="9:9" x14ac:dyDescent="0.25">
      <c r="I252" s="7"/>
    </row>
    <row r="253" spans="9:9" x14ac:dyDescent="0.25">
      <c r="I253" s="7"/>
    </row>
    <row r="254" spans="9:9" x14ac:dyDescent="0.25">
      <c r="I254" s="7"/>
    </row>
    <row r="255" spans="9:9" x14ac:dyDescent="0.25">
      <c r="I255" s="7"/>
    </row>
    <row r="256" spans="9:9" x14ac:dyDescent="0.25">
      <c r="I256" s="7"/>
    </row>
    <row r="257" spans="9:9" x14ac:dyDescent="0.25">
      <c r="I257" s="7"/>
    </row>
    <row r="258" spans="9:9" x14ac:dyDescent="0.25">
      <c r="I258" s="7"/>
    </row>
    <row r="259" spans="9:9" x14ac:dyDescent="0.25">
      <c r="I259" s="7"/>
    </row>
    <row r="260" spans="9:9" x14ac:dyDescent="0.25">
      <c r="I260" s="7"/>
    </row>
    <row r="261" spans="9:9" x14ac:dyDescent="0.25">
      <c r="I261" s="7"/>
    </row>
    <row r="262" spans="9:9" x14ac:dyDescent="0.25">
      <c r="I262" s="7"/>
    </row>
    <row r="263" spans="9:9" x14ac:dyDescent="0.25">
      <c r="I263" s="7"/>
    </row>
    <row r="264" spans="9:9" x14ac:dyDescent="0.25">
      <c r="I264" s="7"/>
    </row>
    <row r="265" spans="9:9" x14ac:dyDescent="0.25">
      <c r="I265" s="7"/>
    </row>
    <row r="266" spans="9:9" x14ac:dyDescent="0.25">
      <c r="I266" s="7"/>
    </row>
    <row r="267" spans="9:9" x14ac:dyDescent="0.25">
      <c r="I267" s="7"/>
    </row>
    <row r="268" spans="9:9" x14ac:dyDescent="0.25">
      <c r="I268" s="7"/>
    </row>
    <row r="269" spans="9:9" x14ac:dyDescent="0.25">
      <c r="I269" s="7"/>
    </row>
    <row r="270" spans="9:9" x14ac:dyDescent="0.25">
      <c r="I270" s="7"/>
    </row>
    <row r="271" spans="9:9" x14ac:dyDescent="0.25">
      <c r="I271" s="7"/>
    </row>
    <row r="272" spans="9:9" x14ac:dyDescent="0.25">
      <c r="I272" s="7"/>
    </row>
    <row r="273" spans="9:9" x14ac:dyDescent="0.25">
      <c r="I273" s="7"/>
    </row>
    <row r="274" spans="9:9" x14ac:dyDescent="0.25">
      <c r="I274" s="7"/>
    </row>
    <row r="275" spans="9:9" x14ac:dyDescent="0.25">
      <c r="I275" s="7"/>
    </row>
    <row r="276" spans="9:9" x14ac:dyDescent="0.25">
      <c r="I276" s="7"/>
    </row>
    <row r="277" spans="9:9" x14ac:dyDescent="0.25">
      <c r="I277" s="7"/>
    </row>
    <row r="278" spans="9:9" x14ac:dyDescent="0.25">
      <c r="I278" s="7"/>
    </row>
    <row r="279" spans="9:9" x14ac:dyDescent="0.25">
      <c r="I279" s="7"/>
    </row>
    <row r="280" spans="9:9" x14ac:dyDescent="0.25">
      <c r="I280" s="7"/>
    </row>
    <row r="281" spans="9:9" x14ac:dyDescent="0.25">
      <c r="I281" s="7"/>
    </row>
    <row r="282" spans="9:9" x14ac:dyDescent="0.25">
      <c r="I282" s="7"/>
    </row>
    <row r="283" spans="9:9" x14ac:dyDescent="0.25">
      <c r="I283" s="7"/>
    </row>
    <row r="284" spans="9:9" x14ac:dyDescent="0.25">
      <c r="I284" s="7"/>
    </row>
    <row r="285" spans="9:9" x14ac:dyDescent="0.25">
      <c r="I285" s="7"/>
    </row>
    <row r="286" spans="9:9" x14ac:dyDescent="0.25">
      <c r="I286" s="7"/>
    </row>
    <row r="287" spans="9:9" x14ac:dyDescent="0.25">
      <c r="I287" s="7"/>
    </row>
    <row r="288" spans="9:9" x14ac:dyDescent="0.25">
      <c r="I288" s="7"/>
    </row>
    <row r="289" spans="9:9" x14ac:dyDescent="0.25">
      <c r="I289" s="7"/>
    </row>
    <row r="290" spans="9:9" x14ac:dyDescent="0.25">
      <c r="I290" s="7"/>
    </row>
    <row r="291" spans="9:9" x14ac:dyDescent="0.25">
      <c r="I291" s="7"/>
    </row>
    <row r="292" spans="9:9" x14ac:dyDescent="0.25">
      <c r="I292" s="7"/>
    </row>
    <row r="293" spans="9:9" x14ac:dyDescent="0.25">
      <c r="I293" s="7"/>
    </row>
    <row r="294" spans="9:9" x14ac:dyDescent="0.25">
      <c r="I294" s="7"/>
    </row>
    <row r="295" spans="9:9" x14ac:dyDescent="0.25">
      <c r="I295" s="7"/>
    </row>
    <row r="296" spans="9:9" x14ac:dyDescent="0.25">
      <c r="I296" s="7"/>
    </row>
    <row r="297" spans="9:9" x14ac:dyDescent="0.25">
      <c r="I297" s="7"/>
    </row>
    <row r="298" spans="9:9" x14ac:dyDescent="0.25">
      <c r="I298" s="7"/>
    </row>
    <row r="299" spans="9:9" x14ac:dyDescent="0.25">
      <c r="I299" s="7"/>
    </row>
    <row r="300" spans="9:9" x14ac:dyDescent="0.25">
      <c r="I300" s="7"/>
    </row>
    <row r="301" spans="9:9" x14ac:dyDescent="0.25">
      <c r="I301" s="7"/>
    </row>
    <row r="302" spans="9:9" x14ac:dyDescent="0.25">
      <c r="I302" s="7"/>
    </row>
    <row r="303" spans="9:9" x14ac:dyDescent="0.25">
      <c r="I303" s="7"/>
    </row>
    <row r="304" spans="9:9" x14ac:dyDescent="0.25">
      <c r="I304" s="7"/>
    </row>
    <row r="305" spans="9:9" x14ac:dyDescent="0.25">
      <c r="I305" s="7"/>
    </row>
    <row r="306" spans="9:9" x14ac:dyDescent="0.25">
      <c r="I306" s="7"/>
    </row>
    <row r="307" spans="9:9" x14ac:dyDescent="0.25">
      <c r="I307" s="7"/>
    </row>
    <row r="308" spans="9:9" x14ac:dyDescent="0.25">
      <c r="I308" s="7"/>
    </row>
    <row r="309" spans="9:9" x14ac:dyDescent="0.25">
      <c r="I309" s="7"/>
    </row>
    <row r="310" spans="9:9" x14ac:dyDescent="0.25">
      <c r="I310" s="7"/>
    </row>
    <row r="311" spans="9:9" x14ac:dyDescent="0.25">
      <c r="I311" s="7"/>
    </row>
    <row r="312" spans="9:9" x14ac:dyDescent="0.25">
      <c r="I312" s="7"/>
    </row>
    <row r="313" spans="9:9" x14ac:dyDescent="0.25">
      <c r="I313" s="7"/>
    </row>
    <row r="314" spans="9:9" x14ac:dyDescent="0.25">
      <c r="I314" s="7"/>
    </row>
    <row r="315" spans="9:9" x14ac:dyDescent="0.25">
      <c r="I315" s="7"/>
    </row>
    <row r="316" spans="9:9" x14ac:dyDescent="0.25">
      <c r="I316" s="7"/>
    </row>
    <row r="317" spans="9:9" x14ac:dyDescent="0.25">
      <c r="I317" s="7"/>
    </row>
    <row r="318" spans="9:9" x14ac:dyDescent="0.25">
      <c r="I318" s="7"/>
    </row>
    <row r="319" spans="9:9" x14ac:dyDescent="0.25">
      <c r="I319" s="7"/>
    </row>
    <row r="320" spans="9:9" x14ac:dyDescent="0.25">
      <c r="I320" s="7"/>
    </row>
    <row r="321" spans="9:9" x14ac:dyDescent="0.25">
      <c r="I321" s="7"/>
    </row>
    <row r="322" spans="9:9" x14ac:dyDescent="0.25">
      <c r="I322" s="7"/>
    </row>
    <row r="323" spans="9:9" x14ac:dyDescent="0.25">
      <c r="I323" s="7"/>
    </row>
    <row r="324" spans="9:9" x14ac:dyDescent="0.25">
      <c r="I324" s="7"/>
    </row>
    <row r="325" spans="9:9" x14ac:dyDescent="0.25">
      <c r="I325" s="7"/>
    </row>
    <row r="326" spans="9:9" x14ac:dyDescent="0.25">
      <c r="I326" s="7"/>
    </row>
    <row r="327" spans="9:9" x14ac:dyDescent="0.25">
      <c r="I327" s="7"/>
    </row>
    <row r="328" spans="9:9" x14ac:dyDescent="0.25">
      <c r="I328" s="7"/>
    </row>
    <row r="329" spans="9:9" x14ac:dyDescent="0.25">
      <c r="I329" s="7"/>
    </row>
    <row r="330" spans="9:9" x14ac:dyDescent="0.25">
      <c r="I330" s="7"/>
    </row>
    <row r="331" spans="9:9" x14ac:dyDescent="0.25">
      <c r="I331" s="7"/>
    </row>
    <row r="332" spans="9:9" x14ac:dyDescent="0.25">
      <c r="I332" s="7"/>
    </row>
    <row r="333" spans="9:9" x14ac:dyDescent="0.25">
      <c r="I333" s="7"/>
    </row>
    <row r="334" spans="9:9" x14ac:dyDescent="0.25">
      <c r="I334" s="7"/>
    </row>
    <row r="335" spans="9:9" x14ac:dyDescent="0.25">
      <c r="I335" s="7"/>
    </row>
    <row r="336" spans="9:9" x14ac:dyDescent="0.25">
      <c r="I336" s="7"/>
    </row>
    <row r="337" spans="9:9" x14ac:dyDescent="0.25">
      <c r="I337" s="7"/>
    </row>
    <row r="338" spans="9:9" x14ac:dyDescent="0.25">
      <c r="I338" s="7"/>
    </row>
    <row r="339" spans="9:9" x14ac:dyDescent="0.25">
      <c r="I339" s="7"/>
    </row>
    <row r="340" spans="9:9" x14ac:dyDescent="0.25">
      <c r="I340" s="7"/>
    </row>
    <row r="341" spans="9:9" x14ac:dyDescent="0.25">
      <c r="I341" s="7"/>
    </row>
    <row r="342" spans="9:9" x14ac:dyDescent="0.25">
      <c r="I342" s="7"/>
    </row>
    <row r="343" spans="9:9" x14ac:dyDescent="0.25">
      <c r="I343" s="7"/>
    </row>
    <row r="344" spans="9:9" x14ac:dyDescent="0.25">
      <c r="I344" s="7"/>
    </row>
    <row r="345" spans="9:9" x14ac:dyDescent="0.25">
      <c r="I345" s="7"/>
    </row>
    <row r="346" spans="9:9" x14ac:dyDescent="0.25">
      <c r="I346" s="7"/>
    </row>
    <row r="347" spans="9:9" x14ac:dyDescent="0.25">
      <c r="I347" s="7"/>
    </row>
    <row r="348" spans="9:9" x14ac:dyDescent="0.25">
      <c r="I348" s="7"/>
    </row>
    <row r="349" spans="9:9" x14ac:dyDescent="0.25">
      <c r="I349" s="7"/>
    </row>
    <row r="350" spans="9:9" x14ac:dyDescent="0.25">
      <c r="I350" s="7"/>
    </row>
    <row r="351" spans="9:9" x14ac:dyDescent="0.25">
      <c r="I351" s="7"/>
    </row>
    <row r="352" spans="9:9" x14ac:dyDescent="0.25">
      <c r="I352" s="7"/>
    </row>
    <row r="353" spans="9:9" x14ac:dyDescent="0.25">
      <c r="I353" s="7"/>
    </row>
    <row r="354" spans="9:9" x14ac:dyDescent="0.25">
      <c r="I354" s="7"/>
    </row>
    <row r="355" spans="9:9" x14ac:dyDescent="0.25">
      <c r="I355" s="7"/>
    </row>
    <row r="356" spans="9:9" x14ac:dyDescent="0.25">
      <c r="I356" s="7"/>
    </row>
    <row r="357" spans="9:9" x14ac:dyDescent="0.25">
      <c r="I357" s="7"/>
    </row>
    <row r="358" spans="9:9" x14ac:dyDescent="0.25">
      <c r="I358" s="7"/>
    </row>
    <row r="359" spans="9:9" x14ac:dyDescent="0.25">
      <c r="I359" s="7"/>
    </row>
    <row r="360" spans="9:9" x14ac:dyDescent="0.25">
      <c r="I360" s="7"/>
    </row>
    <row r="361" spans="9:9" x14ac:dyDescent="0.25">
      <c r="I361" s="7"/>
    </row>
    <row r="362" spans="9:9" x14ac:dyDescent="0.25">
      <c r="I362" s="7"/>
    </row>
    <row r="363" spans="9:9" x14ac:dyDescent="0.25">
      <c r="I363" s="7"/>
    </row>
    <row r="364" spans="9:9" x14ac:dyDescent="0.25">
      <c r="I364" s="7"/>
    </row>
    <row r="365" spans="9:9" x14ac:dyDescent="0.25">
      <c r="I365" s="7"/>
    </row>
    <row r="366" spans="9:9" x14ac:dyDescent="0.25">
      <c r="I366" s="7"/>
    </row>
    <row r="367" spans="9:9" x14ac:dyDescent="0.25">
      <c r="I367" s="7"/>
    </row>
    <row r="368" spans="9:9" x14ac:dyDescent="0.25">
      <c r="I368" s="7"/>
    </row>
    <row r="369" spans="9:9" x14ac:dyDescent="0.25">
      <c r="I369" s="7"/>
    </row>
    <row r="370" spans="9:9" x14ac:dyDescent="0.25">
      <c r="I370" s="7"/>
    </row>
    <row r="371" spans="9:9" x14ac:dyDescent="0.25">
      <c r="I371" s="7"/>
    </row>
    <row r="372" spans="9:9" x14ac:dyDescent="0.25">
      <c r="I372" s="7"/>
    </row>
    <row r="373" spans="9:9" x14ac:dyDescent="0.25">
      <c r="I373" s="7"/>
    </row>
    <row r="374" spans="9:9" x14ac:dyDescent="0.25">
      <c r="I374" s="7"/>
    </row>
    <row r="375" spans="9:9" x14ac:dyDescent="0.25">
      <c r="I375" s="7"/>
    </row>
    <row r="376" spans="9:9" x14ac:dyDescent="0.25">
      <c r="I376" s="7"/>
    </row>
    <row r="377" spans="9:9" x14ac:dyDescent="0.25">
      <c r="I377" s="7"/>
    </row>
    <row r="378" spans="9:9" x14ac:dyDescent="0.25">
      <c r="I378" s="7"/>
    </row>
    <row r="379" spans="9:9" x14ac:dyDescent="0.25">
      <c r="I379" s="7"/>
    </row>
    <row r="380" spans="9:9" x14ac:dyDescent="0.25">
      <c r="I380" s="7"/>
    </row>
    <row r="381" spans="9:9" x14ac:dyDescent="0.25">
      <c r="I381" s="7"/>
    </row>
    <row r="382" spans="9:9" x14ac:dyDescent="0.25">
      <c r="I382" s="7"/>
    </row>
    <row r="383" spans="9:9" x14ac:dyDescent="0.25">
      <c r="I383" s="7"/>
    </row>
    <row r="384" spans="9:9" x14ac:dyDescent="0.25">
      <c r="I384" s="7"/>
    </row>
    <row r="385" spans="9:9" x14ac:dyDescent="0.25">
      <c r="I385" s="7"/>
    </row>
    <row r="386" spans="9:9" x14ac:dyDescent="0.25">
      <c r="I386" s="7"/>
    </row>
    <row r="387" spans="9:9" x14ac:dyDescent="0.25">
      <c r="I387" s="7"/>
    </row>
    <row r="388" spans="9:9" x14ac:dyDescent="0.25">
      <c r="I388" s="7"/>
    </row>
    <row r="389" spans="9:9" x14ac:dyDescent="0.25">
      <c r="I389" s="7"/>
    </row>
    <row r="390" spans="9:9" x14ac:dyDescent="0.25">
      <c r="I390" s="7"/>
    </row>
    <row r="391" spans="9:9" x14ac:dyDescent="0.25">
      <c r="I391" s="7"/>
    </row>
    <row r="392" spans="9:9" x14ac:dyDescent="0.25">
      <c r="I392" s="7"/>
    </row>
    <row r="393" spans="9:9" x14ac:dyDescent="0.25">
      <c r="I393" s="7"/>
    </row>
    <row r="394" spans="9:9" x14ac:dyDescent="0.25">
      <c r="I394" s="7"/>
    </row>
    <row r="395" spans="9:9" x14ac:dyDescent="0.25">
      <c r="I395" s="7"/>
    </row>
    <row r="396" spans="9:9" x14ac:dyDescent="0.25">
      <c r="I396" s="7"/>
    </row>
    <row r="397" spans="9:9" x14ac:dyDescent="0.25">
      <c r="I397" s="7"/>
    </row>
    <row r="398" spans="9:9" x14ac:dyDescent="0.25">
      <c r="I398" s="7"/>
    </row>
    <row r="399" spans="9:9" x14ac:dyDescent="0.25">
      <c r="I399" s="7"/>
    </row>
    <row r="400" spans="9:9" x14ac:dyDescent="0.25">
      <c r="I400" s="7"/>
    </row>
    <row r="401" spans="9:9" x14ac:dyDescent="0.25">
      <c r="I401" s="7"/>
    </row>
    <row r="402" spans="9:9" x14ac:dyDescent="0.25">
      <c r="I402" s="7"/>
    </row>
    <row r="403" spans="9:9" x14ac:dyDescent="0.25">
      <c r="I403" s="7"/>
    </row>
    <row r="404" spans="9:9" x14ac:dyDescent="0.25">
      <c r="I404" s="7"/>
    </row>
    <row r="405" spans="9:9" x14ac:dyDescent="0.25">
      <c r="I405" s="7"/>
    </row>
    <row r="406" spans="9:9" x14ac:dyDescent="0.25">
      <c r="I406" s="7"/>
    </row>
    <row r="407" spans="9:9" x14ac:dyDescent="0.25">
      <c r="I407" s="7"/>
    </row>
    <row r="408" spans="9:9" x14ac:dyDescent="0.25">
      <c r="I408" s="7"/>
    </row>
    <row r="409" spans="9:9" x14ac:dyDescent="0.25">
      <c r="I409" s="7"/>
    </row>
    <row r="410" spans="9:9" x14ac:dyDescent="0.25">
      <c r="I410" s="7"/>
    </row>
    <row r="411" spans="9:9" x14ac:dyDescent="0.25">
      <c r="I411" s="7"/>
    </row>
    <row r="412" spans="9:9" x14ac:dyDescent="0.25">
      <c r="I412" s="7"/>
    </row>
    <row r="413" spans="9:9" x14ac:dyDescent="0.25">
      <c r="I413" s="7"/>
    </row>
    <row r="414" spans="9:9" x14ac:dyDescent="0.25">
      <c r="I414" s="7"/>
    </row>
    <row r="415" spans="9:9" x14ac:dyDescent="0.25">
      <c r="I415" s="7"/>
    </row>
    <row r="416" spans="9:9" x14ac:dyDescent="0.25">
      <c r="I416" s="7"/>
    </row>
    <row r="417" spans="9:9" x14ac:dyDescent="0.25">
      <c r="I417" s="7"/>
    </row>
    <row r="418" spans="9:9" x14ac:dyDescent="0.25">
      <c r="I418" s="7"/>
    </row>
    <row r="419" spans="9:9" x14ac:dyDescent="0.25">
      <c r="I419" s="7"/>
    </row>
    <row r="420" spans="9:9" x14ac:dyDescent="0.25">
      <c r="I420" s="7"/>
    </row>
    <row r="421" spans="9:9" x14ac:dyDescent="0.25">
      <c r="I421" s="7"/>
    </row>
    <row r="422" spans="9:9" x14ac:dyDescent="0.25">
      <c r="I422" s="7"/>
    </row>
    <row r="423" spans="9:9" x14ac:dyDescent="0.25">
      <c r="I423" s="7"/>
    </row>
    <row r="424" spans="9:9" x14ac:dyDescent="0.25">
      <c r="I424" s="7"/>
    </row>
    <row r="425" spans="9:9" x14ac:dyDescent="0.25">
      <c r="I425" s="7"/>
    </row>
    <row r="426" spans="9:9" x14ac:dyDescent="0.25">
      <c r="I426" s="7"/>
    </row>
    <row r="427" spans="9:9" x14ac:dyDescent="0.25">
      <c r="I427" s="7"/>
    </row>
    <row r="428" spans="9:9" x14ac:dyDescent="0.25">
      <c r="I428" s="7"/>
    </row>
    <row r="429" spans="9:9" x14ac:dyDescent="0.25">
      <c r="I429" s="7"/>
    </row>
    <row r="430" spans="9:9" x14ac:dyDescent="0.25">
      <c r="I430" s="7"/>
    </row>
    <row r="431" spans="9:9" x14ac:dyDescent="0.25">
      <c r="I431" s="7"/>
    </row>
    <row r="432" spans="9:9" x14ac:dyDescent="0.25">
      <c r="I432" s="7"/>
    </row>
    <row r="433" spans="9:9" x14ac:dyDescent="0.25">
      <c r="I433" s="7"/>
    </row>
    <row r="434" spans="9:9" x14ac:dyDescent="0.25">
      <c r="I434" s="7"/>
    </row>
    <row r="435" spans="9:9" x14ac:dyDescent="0.25">
      <c r="I435" s="7"/>
    </row>
    <row r="436" spans="9:9" x14ac:dyDescent="0.25">
      <c r="I436" s="7"/>
    </row>
    <row r="437" spans="9:9" x14ac:dyDescent="0.25">
      <c r="I437" s="7"/>
    </row>
    <row r="438" spans="9:9" x14ac:dyDescent="0.25">
      <c r="I438" s="7"/>
    </row>
    <row r="439" spans="9:9" x14ac:dyDescent="0.25">
      <c r="I439" s="7"/>
    </row>
    <row r="440" spans="9:9" x14ac:dyDescent="0.25">
      <c r="I440" s="7"/>
    </row>
    <row r="441" spans="9:9" x14ac:dyDescent="0.25">
      <c r="I441" s="7"/>
    </row>
    <row r="442" spans="9:9" x14ac:dyDescent="0.25">
      <c r="I442" s="7"/>
    </row>
    <row r="443" spans="9:9" x14ac:dyDescent="0.25">
      <c r="I443" s="7"/>
    </row>
    <row r="444" spans="9:9" x14ac:dyDescent="0.25">
      <c r="I444" s="7"/>
    </row>
    <row r="445" spans="9:9" x14ac:dyDescent="0.25">
      <c r="I445" s="7"/>
    </row>
    <row r="446" spans="9:9" x14ac:dyDescent="0.25">
      <c r="I446" s="7"/>
    </row>
    <row r="447" spans="9:9" x14ac:dyDescent="0.25">
      <c r="I447" s="7"/>
    </row>
    <row r="448" spans="9:9" x14ac:dyDescent="0.25">
      <c r="I448" s="7"/>
    </row>
    <row r="449" spans="9:9" x14ac:dyDescent="0.25">
      <c r="I449" s="7"/>
    </row>
    <row r="450" spans="9:9" x14ac:dyDescent="0.25">
      <c r="I450" s="7"/>
    </row>
    <row r="451" spans="9:9" x14ac:dyDescent="0.25">
      <c r="I451" s="7"/>
    </row>
    <row r="452" spans="9:9" x14ac:dyDescent="0.25">
      <c r="I452" s="7"/>
    </row>
    <row r="453" spans="9:9" x14ac:dyDescent="0.25">
      <c r="I453" s="7"/>
    </row>
    <row r="454" spans="9:9" x14ac:dyDescent="0.25">
      <c r="I454" s="7"/>
    </row>
    <row r="455" spans="9:9" x14ac:dyDescent="0.25">
      <c r="I455" s="7"/>
    </row>
    <row r="456" spans="9:9" x14ac:dyDescent="0.25">
      <c r="I456" s="7"/>
    </row>
    <row r="457" spans="9:9" x14ac:dyDescent="0.25">
      <c r="I457" s="7"/>
    </row>
    <row r="458" spans="9:9" x14ac:dyDescent="0.25">
      <c r="I458" s="7"/>
    </row>
    <row r="459" spans="9:9" x14ac:dyDescent="0.25">
      <c r="I459" s="7"/>
    </row>
    <row r="460" spans="9:9" x14ac:dyDescent="0.25">
      <c r="I460" s="7"/>
    </row>
    <row r="461" spans="9:9" x14ac:dyDescent="0.25">
      <c r="I461" s="7"/>
    </row>
    <row r="462" spans="9:9" x14ac:dyDescent="0.25">
      <c r="I462" s="7"/>
    </row>
    <row r="463" spans="9:9" x14ac:dyDescent="0.25">
      <c r="I463" s="7"/>
    </row>
    <row r="464" spans="9:9" x14ac:dyDescent="0.25">
      <c r="I464" s="7"/>
    </row>
    <row r="465" spans="9:9" x14ac:dyDescent="0.25">
      <c r="I465" s="7"/>
    </row>
    <row r="466" spans="9:9" x14ac:dyDescent="0.25">
      <c r="I466" s="7"/>
    </row>
    <row r="467" spans="9:9" x14ac:dyDescent="0.25">
      <c r="I467" s="7"/>
    </row>
    <row r="468" spans="9:9" x14ac:dyDescent="0.25">
      <c r="I468" s="7"/>
    </row>
    <row r="469" spans="9:9" x14ac:dyDescent="0.25">
      <c r="I469" s="7"/>
    </row>
    <row r="470" spans="9:9" x14ac:dyDescent="0.25">
      <c r="I470" s="7"/>
    </row>
    <row r="471" spans="9:9" x14ac:dyDescent="0.25">
      <c r="I471" s="7"/>
    </row>
    <row r="472" spans="9:9" x14ac:dyDescent="0.25">
      <c r="I472" s="7"/>
    </row>
    <row r="473" spans="9:9" x14ac:dyDescent="0.25">
      <c r="I473" s="7"/>
    </row>
    <row r="474" spans="9:9" x14ac:dyDescent="0.25">
      <c r="I474" s="7"/>
    </row>
    <row r="475" spans="9:9" x14ac:dyDescent="0.25">
      <c r="I475" s="7"/>
    </row>
    <row r="476" spans="9:9" x14ac:dyDescent="0.25">
      <c r="I476" s="7"/>
    </row>
    <row r="477" spans="9:9" x14ac:dyDescent="0.25">
      <c r="I477" s="7"/>
    </row>
    <row r="478" spans="9:9" x14ac:dyDescent="0.25">
      <c r="I478" s="7"/>
    </row>
    <row r="479" spans="9:9" x14ac:dyDescent="0.25">
      <c r="I479" s="7"/>
    </row>
    <row r="480" spans="9:9" x14ac:dyDescent="0.25">
      <c r="I480" s="7"/>
    </row>
    <row r="481" spans="9:9" x14ac:dyDescent="0.25">
      <c r="I481" s="7"/>
    </row>
    <row r="482" spans="9:9" x14ac:dyDescent="0.25">
      <c r="I482" s="7"/>
    </row>
    <row r="483" spans="9:9" x14ac:dyDescent="0.25">
      <c r="I483" s="7"/>
    </row>
    <row r="484" spans="9:9" x14ac:dyDescent="0.25">
      <c r="I484" s="7"/>
    </row>
    <row r="485" spans="9:9" x14ac:dyDescent="0.25">
      <c r="I485" s="7"/>
    </row>
    <row r="486" spans="9:9" x14ac:dyDescent="0.25">
      <c r="I486" s="7"/>
    </row>
    <row r="487" spans="9:9" x14ac:dyDescent="0.25">
      <c r="I487" s="7"/>
    </row>
    <row r="488" spans="9:9" x14ac:dyDescent="0.25">
      <c r="I488" s="7"/>
    </row>
    <row r="489" spans="9:9" x14ac:dyDescent="0.25">
      <c r="I489" s="7"/>
    </row>
    <row r="490" spans="9:9" x14ac:dyDescent="0.25">
      <c r="I490" s="7"/>
    </row>
    <row r="491" spans="9:9" x14ac:dyDescent="0.25">
      <c r="I491" s="7"/>
    </row>
    <row r="492" spans="9:9" x14ac:dyDescent="0.25">
      <c r="I492" s="7"/>
    </row>
    <row r="493" spans="9:9" x14ac:dyDescent="0.25">
      <c r="I493" s="7"/>
    </row>
    <row r="494" spans="9:9" x14ac:dyDescent="0.25">
      <c r="I494" s="7"/>
    </row>
    <row r="495" spans="9:9" x14ac:dyDescent="0.25">
      <c r="I495" s="7"/>
    </row>
    <row r="496" spans="9:9" x14ac:dyDescent="0.25">
      <c r="I496" s="7"/>
    </row>
    <row r="497" spans="9:9" x14ac:dyDescent="0.25">
      <c r="I497" s="7"/>
    </row>
    <row r="498" spans="9:9" x14ac:dyDescent="0.25">
      <c r="I498" s="7"/>
    </row>
    <row r="499" spans="9:9" x14ac:dyDescent="0.25">
      <c r="I499" s="7"/>
    </row>
    <row r="500" spans="9:9" x14ac:dyDescent="0.25">
      <c r="I500" s="7"/>
    </row>
    <row r="501" spans="9:9" x14ac:dyDescent="0.25">
      <c r="I501" s="7"/>
    </row>
    <row r="502" spans="9:9" x14ac:dyDescent="0.25">
      <c r="I502" s="7"/>
    </row>
    <row r="503" spans="9:9" x14ac:dyDescent="0.25">
      <c r="I503" s="7"/>
    </row>
    <row r="504" spans="9:9" x14ac:dyDescent="0.25">
      <c r="I504" s="7"/>
    </row>
    <row r="505" spans="9:9" x14ac:dyDescent="0.25">
      <c r="I505" s="7"/>
    </row>
    <row r="506" spans="9:9" x14ac:dyDescent="0.25">
      <c r="I506" s="7"/>
    </row>
    <row r="507" spans="9:9" x14ac:dyDescent="0.25">
      <c r="I507" s="7"/>
    </row>
    <row r="508" spans="9:9" x14ac:dyDescent="0.25">
      <c r="I508" s="7"/>
    </row>
    <row r="509" spans="9:9" x14ac:dyDescent="0.25">
      <c r="I509" s="7"/>
    </row>
    <row r="510" spans="9:9" x14ac:dyDescent="0.25">
      <c r="I510" s="7"/>
    </row>
    <row r="511" spans="9:9" x14ac:dyDescent="0.25">
      <c r="I511" s="7"/>
    </row>
    <row r="512" spans="9:9" x14ac:dyDescent="0.25">
      <c r="I512" s="7"/>
    </row>
    <row r="513" spans="9:9" x14ac:dyDescent="0.25">
      <c r="I513" s="7"/>
    </row>
    <row r="514" spans="9:9" x14ac:dyDescent="0.25">
      <c r="I514" s="7"/>
    </row>
    <row r="515" spans="9:9" x14ac:dyDescent="0.25">
      <c r="I515" s="7"/>
    </row>
    <row r="516" spans="9:9" x14ac:dyDescent="0.25">
      <c r="I516" s="7"/>
    </row>
    <row r="517" spans="9:9" x14ac:dyDescent="0.25">
      <c r="I517" s="7"/>
    </row>
    <row r="518" spans="9:9" x14ac:dyDescent="0.25">
      <c r="I518" s="7"/>
    </row>
    <row r="519" spans="9:9" x14ac:dyDescent="0.25">
      <c r="I519" s="7"/>
    </row>
    <row r="520" spans="9:9" x14ac:dyDescent="0.25">
      <c r="I520" s="7"/>
    </row>
    <row r="521" spans="9:9" x14ac:dyDescent="0.25">
      <c r="I521" s="7"/>
    </row>
    <row r="522" spans="9:9" x14ac:dyDescent="0.25">
      <c r="I522" s="7"/>
    </row>
    <row r="523" spans="9:9" x14ac:dyDescent="0.25">
      <c r="I523" s="7"/>
    </row>
    <row r="524" spans="9:9" x14ac:dyDescent="0.25">
      <c r="I524" s="7"/>
    </row>
    <row r="525" spans="9:9" x14ac:dyDescent="0.25">
      <c r="I525" s="7"/>
    </row>
    <row r="526" spans="9:9" x14ac:dyDescent="0.25">
      <c r="I526" s="7"/>
    </row>
    <row r="527" spans="9:9" x14ac:dyDescent="0.25">
      <c r="I527" s="7"/>
    </row>
    <row r="528" spans="9:9" x14ac:dyDescent="0.25">
      <c r="I528" s="7"/>
    </row>
    <row r="529" spans="9:9" x14ac:dyDescent="0.25">
      <c r="I529" s="7"/>
    </row>
    <row r="530" spans="9:9" x14ac:dyDescent="0.25">
      <c r="I530" s="7"/>
    </row>
    <row r="531" spans="9:9" x14ac:dyDescent="0.25">
      <c r="I531" s="7"/>
    </row>
    <row r="532" spans="9:9" x14ac:dyDescent="0.25">
      <c r="I532" s="7"/>
    </row>
    <row r="533" spans="9:9" x14ac:dyDescent="0.25">
      <c r="I533" s="7"/>
    </row>
    <row r="534" spans="9:9" x14ac:dyDescent="0.25">
      <c r="I534" s="7"/>
    </row>
    <row r="535" spans="9:9" x14ac:dyDescent="0.25">
      <c r="I535" s="7"/>
    </row>
    <row r="536" spans="9:9" x14ac:dyDescent="0.25">
      <c r="I536" s="7"/>
    </row>
    <row r="537" spans="9:9" x14ac:dyDescent="0.25">
      <c r="I537" s="7"/>
    </row>
    <row r="538" spans="9:9" x14ac:dyDescent="0.25">
      <c r="I538" s="7"/>
    </row>
    <row r="539" spans="9:9" x14ac:dyDescent="0.25">
      <c r="I539" s="7"/>
    </row>
    <row r="540" spans="9:9" x14ac:dyDescent="0.25">
      <c r="I540" s="7"/>
    </row>
    <row r="541" spans="9:9" x14ac:dyDescent="0.25">
      <c r="I541" s="7"/>
    </row>
    <row r="542" spans="9:9" x14ac:dyDescent="0.25">
      <c r="I542" s="7"/>
    </row>
    <row r="543" spans="9:9" x14ac:dyDescent="0.25">
      <c r="I543" s="7"/>
    </row>
    <row r="544" spans="9:9" x14ac:dyDescent="0.25">
      <c r="I544" s="7"/>
    </row>
    <row r="545" spans="9:9" x14ac:dyDescent="0.25">
      <c r="I545" s="7"/>
    </row>
    <row r="546" spans="9:9" x14ac:dyDescent="0.25">
      <c r="I546" s="7"/>
    </row>
    <row r="547" spans="9:9" x14ac:dyDescent="0.25">
      <c r="I547" s="7"/>
    </row>
    <row r="548" spans="9:9" x14ac:dyDescent="0.25">
      <c r="I548" s="7"/>
    </row>
    <row r="549" spans="9:9" x14ac:dyDescent="0.25">
      <c r="I549" s="7"/>
    </row>
    <row r="550" spans="9:9" x14ac:dyDescent="0.25">
      <c r="I550" s="7"/>
    </row>
    <row r="551" spans="9:9" x14ac:dyDescent="0.25">
      <c r="I551" s="7"/>
    </row>
    <row r="552" spans="9:9" x14ac:dyDescent="0.25">
      <c r="I552" s="7"/>
    </row>
    <row r="553" spans="9:9" x14ac:dyDescent="0.25">
      <c r="I553" s="7"/>
    </row>
    <row r="554" spans="9:9" x14ac:dyDescent="0.25">
      <c r="I554" s="7"/>
    </row>
    <row r="555" spans="9:9" x14ac:dyDescent="0.25">
      <c r="I555" s="7"/>
    </row>
    <row r="556" spans="9:9" x14ac:dyDescent="0.25">
      <c r="I556" s="7"/>
    </row>
    <row r="557" spans="9:9" x14ac:dyDescent="0.25">
      <c r="I557" s="7"/>
    </row>
    <row r="558" spans="9:9" x14ac:dyDescent="0.25">
      <c r="I558" s="7"/>
    </row>
    <row r="559" spans="9:9" x14ac:dyDescent="0.25">
      <c r="I559" s="7"/>
    </row>
    <row r="560" spans="9:9" x14ac:dyDescent="0.25">
      <c r="I560" s="7"/>
    </row>
    <row r="561" spans="9:9" x14ac:dyDescent="0.25">
      <c r="I561" s="7"/>
    </row>
    <row r="562" spans="9:9" x14ac:dyDescent="0.25">
      <c r="I562" s="7"/>
    </row>
    <row r="563" spans="9:9" x14ac:dyDescent="0.25">
      <c r="I563" s="7"/>
    </row>
    <row r="564" spans="9:9" x14ac:dyDescent="0.25">
      <c r="I564" s="7"/>
    </row>
    <row r="565" spans="9:9" x14ac:dyDescent="0.25">
      <c r="I565" s="7"/>
    </row>
    <row r="566" spans="9:9" x14ac:dyDescent="0.25">
      <c r="I566" s="7"/>
    </row>
    <row r="567" spans="9:9" x14ac:dyDescent="0.25">
      <c r="I567" s="7"/>
    </row>
    <row r="568" spans="9:9" x14ac:dyDescent="0.25">
      <c r="I568" s="7"/>
    </row>
    <row r="569" spans="9:9" x14ac:dyDescent="0.25">
      <c r="I569" s="7"/>
    </row>
    <row r="570" spans="9:9" x14ac:dyDescent="0.25">
      <c r="I570" s="7"/>
    </row>
    <row r="571" spans="9:9" x14ac:dyDescent="0.25">
      <c r="I571" s="7"/>
    </row>
    <row r="572" spans="9:9" x14ac:dyDescent="0.25">
      <c r="I572" s="7"/>
    </row>
    <row r="573" spans="9:9" x14ac:dyDescent="0.25">
      <c r="I573" s="7"/>
    </row>
    <row r="574" spans="9:9" x14ac:dyDescent="0.25">
      <c r="I574" s="7"/>
    </row>
    <row r="575" spans="9:9" x14ac:dyDescent="0.25">
      <c r="I575" s="7"/>
    </row>
    <row r="576" spans="9:9" x14ac:dyDescent="0.25">
      <c r="I576" s="7"/>
    </row>
    <row r="577" spans="9:9" x14ac:dyDescent="0.25">
      <c r="I577" s="7"/>
    </row>
    <row r="578" spans="9:9" x14ac:dyDescent="0.25">
      <c r="I578" s="7"/>
    </row>
    <row r="579" spans="9:9" x14ac:dyDescent="0.25">
      <c r="I579" s="7"/>
    </row>
    <row r="580" spans="9:9" x14ac:dyDescent="0.25">
      <c r="I580" s="7"/>
    </row>
    <row r="581" spans="9:9" x14ac:dyDescent="0.25">
      <c r="I581" s="7"/>
    </row>
    <row r="582" spans="9:9" x14ac:dyDescent="0.25">
      <c r="I582" s="7"/>
    </row>
    <row r="583" spans="9:9" x14ac:dyDescent="0.25">
      <c r="I583" s="7"/>
    </row>
    <row r="584" spans="9:9" x14ac:dyDescent="0.25">
      <c r="I584" s="7"/>
    </row>
    <row r="585" spans="9:9" x14ac:dyDescent="0.25">
      <c r="I585" s="7"/>
    </row>
    <row r="586" spans="9:9" x14ac:dyDescent="0.25">
      <c r="I586" s="7"/>
    </row>
    <row r="587" spans="9:9" x14ac:dyDescent="0.25">
      <c r="I587" s="7"/>
    </row>
    <row r="588" spans="9:9" x14ac:dyDescent="0.25">
      <c r="I588" s="7"/>
    </row>
    <row r="589" spans="9:9" x14ac:dyDescent="0.25">
      <c r="I589" s="7"/>
    </row>
    <row r="590" spans="9:9" x14ac:dyDescent="0.25">
      <c r="I590" s="7"/>
    </row>
    <row r="591" spans="9:9" x14ac:dyDescent="0.25">
      <c r="I591" s="7"/>
    </row>
    <row r="592" spans="9:9" x14ac:dyDescent="0.25">
      <c r="I592" s="7"/>
    </row>
    <row r="593" spans="9:9" x14ac:dyDescent="0.25">
      <c r="I593" s="7"/>
    </row>
    <row r="594" spans="9:9" x14ac:dyDescent="0.25">
      <c r="I594" s="7"/>
    </row>
    <row r="595" spans="9:9" x14ac:dyDescent="0.25">
      <c r="I595" s="7"/>
    </row>
    <row r="596" spans="9:9" x14ac:dyDescent="0.25">
      <c r="I596" s="7"/>
    </row>
    <row r="597" spans="9:9" x14ac:dyDescent="0.25">
      <c r="I597" s="7"/>
    </row>
    <row r="598" spans="9:9" x14ac:dyDescent="0.25">
      <c r="I598" s="7"/>
    </row>
    <row r="599" spans="9:9" x14ac:dyDescent="0.25">
      <c r="I599" s="7"/>
    </row>
    <row r="600" spans="9:9" x14ac:dyDescent="0.25">
      <c r="I600" s="7"/>
    </row>
    <row r="601" spans="9:9" x14ac:dyDescent="0.25">
      <c r="I601" s="7"/>
    </row>
    <row r="602" spans="9:9" x14ac:dyDescent="0.25">
      <c r="I602" s="7"/>
    </row>
    <row r="603" spans="9:9" x14ac:dyDescent="0.25">
      <c r="I603" s="7"/>
    </row>
    <row r="604" spans="9:9" x14ac:dyDescent="0.25">
      <c r="I604" s="7"/>
    </row>
    <row r="605" spans="9:9" x14ac:dyDescent="0.25">
      <c r="I605" s="7"/>
    </row>
    <row r="606" spans="9:9" x14ac:dyDescent="0.25">
      <c r="I606" s="7"/>
    </row>
    <row r="607" spans="9:9" x14ac:dyDescent="0.25">
      <c r="I607" s="7"/>
    </row>
    <row r="608" spans="9:9" x14ac:dyDescent="0.25">
      <c r="I608" s="7"/>
    </row>
    <row r="609" spans="9:9" x14ac:dyDescent="0.25">
      <c r="I609" s="7"/>
    </row>
    <row r="610" spans="9:9" x14ac:dyDescent="0.25">
      <c r="I610" s="7"/>
    </row>
    <row r="611" spans="9:9" x14ac:dyDescent="0.25">
      <c r="I611" s="7"/>
    </row>
    <row r="612" spans="9:9" x14ac:dyDescent="0.25">
      <c r="I612" s="7"/>
    </row>
    <row r="613" spans="9:9" x14ac:dyDescent="0.25">
      <c r="I613" s="7"/>
    </row>
    <row r="614" spans="9:9" x14ac:dyDescent="0.25">
      <c r="I614" s="7"/>
    </row>
    <row r="615" spans="9:9" x14ac:dyDescent="0.25">
      <c r="I615" s="7"/>
    </row>
    <row r="616" spans="9:9" x14ac:dyDescent="0.25">
      <c r="I616" s="7"/>
    </row>
    <row r="617" spans="9:9" x14ac:dyDescent="0.25">
      <c r="I617" s="7"/>
    </row>
    <row r="618" spans="9:9" x14ac:dyDescent="0.25">
      <c r="I618" s="7"/>
    </row>
    <row r="619" spans="9:9" x14ac:dyDescent="0.25">
      <c r="I619" s="7"/>
    </row>
    <row r="620" spans="9:9" x14ac:dyDescent="0.25">
      <c r="I620" s="7"/>
    </row>
    <row r="621" spans="9:9" x14ac:dyDescent="0.25">
      <c r="I621" s="7"/>
    </row>
    <row r="622" spans="9:9" x14ac:dyDescent="0.25">
      <c r="I622" s="7"/>
    </row>
    <row r="623" spans="9:9" x14ac:dyDescent="0.25">
      <c r="I623" s="7"/>
    </row>
    <row r="624" spans="9:9" x14ac:dyDescent="0.25">
      <c r="I624" s="7"/>
    </row>
    <row r="625" spans="9:9" x14ac:dyDescent="0.25">
      <c r="I625" s="7"/>
    </row>
    <row r="626" spans="9:9" x14ac:dyDescent="0.25">
      <c r="I626" s="7"/>
    </row>
    <row r="627" spans="9:9" x14ac:dyDescent="0.25">
      <c r="I627" s="7"/>
    </row>
    <row r="628" spans="9:9" x14ac:dyDescent="0.25">
      <c r="I628" s="7"/>
    </row>
    <row r="629" spans="9:9" x14ac:dyDescent="0.25">
      <c r="I629" s="7"/>
    </row>
    <row r="630" spans="9:9" x14ac:dyDescent="0.25">
      <c r="I630" s="7"/>
    </row>
    <row r="631" spans="9:9" x14ac:dyDescent="0.25">
      <c r="I631" s="7"/>
    </row>
    <row r="632" spans="9:9" x14ac:dyDescent="0.25">
      <c r="I632" s="7"/>
    </row>
    <row r="633" spans="9:9" x14ac:dyDescent="0.25">
      <c r="I633" s="7"/>
    </row>
    <row r="634" spans="9:9" x14ac:dyDescent="0.25">
      <c r="I634" s="7"/>
    </row>
    <row r="635" spans="9:9" x14ac:dyDescent="0.25">
      <c r="I635" s="7"/>
    </row>
    <row r="636" spans="9:9" x14ac:dyDescent="0.25">
      <c r="I636" s="7"/>
    </row>
    <row r="637" spans="9:9" x14ac:dyDescent="0.25">
      <c r="I637" s="7"/>
    </row>
    <row r="638" spans="9:9" x14ac:dyDescent="0.25">
      <c r="I638" s="7"/>
    </row>
    <row r="639" spans="9:9" x14ac:dyDescent="0.25">
      <c r="I639" s="7"/>
    </row>
    <row r="640" spans="9:9" x14ac:dyDescent="0.25">
      <c r="I640" s="7"/>
    </row>
    <row r="641" spans="9:9" x14ac:dyDescent="0.25">
      <c r="I641" s="7"/>
    </row>
    <row r="642" spans="9:9" x14ac:dyDescent="0.25">
      <c r="I642" s="7"/>
    </row>
    <row r="643" spans="9:9" x14ac:dyDescent="0.25">
      <c r="I643" s="7"/>
    </row>
    <row r="644" spans="9:9" x14ac:dyDescent="0.25">
      <c r="I644" s="7"/>
    </row>
    <row r="645" spans="9:9" x14ac:dyDescent="0.25">
      <c r="I645" s="7"/>
    </row>
    <row r="646" spans="9:9" x14ac:dyDescent="0.25">
      <c r="I646" s="7"/>
    </row>
    <row r="647" spans="9:9" x14ac:dyDescent="0.25">
      <c r="I647" s="7"/>
    </row>
    <row r="648" spans="9:9" x14ac:dyDescent="0.25">
      <c r="I648" s="7"/>
    </row>
    <row r="649" spans="9:9" x14ac:dyDescent="0.25">
      <c r="I649" s="7"/>
    </row>
    <row r="650" spans="9:9" x14ac:dyDescent="0.25">
      <c r="I650" s="7"/>
    </row>
    <row r="651" spans="9:9" x14ac:dyDescent="0.25">
      <c r="I651" s="7"/>
    </row>
    <row r="652" spans="9:9" x14ac:dyDescent="0.25">
      <c r="I652" s="7"/>
    </row>
    <row r="653" spans="9:9" x14ac:dyDescent="0.25">
      <c r="I653" s="7"/>
    </row>
    <row r="654" spans="9:9" x14ac:dyDescent="0.25">
      <c r="I654" s="7"/>
    </row>
    <row r="655" spans="9:9" x14ac:dyDescent="0.25">
      <c r="I655" s="7"/>
    </row>
    <row r="656" spans="9:9" x14ac:dyDescent="0.25">
      <c r="I656" s="7"/>
    </row>
    <row r="657" spans="9:9" x14ac:dyDescent="0.25">
      <c r="I657" s="7"/>
    </row>
    <row r="658" spans="9:9" x14ac:dyDescent="0.25">
      <c r="I658" s="7"/>
    </row>
    <row r="659" spans="9:9" x14ac:dyDescent="0.25">
      <c r="I659" s="7"/>
    </row>
    <row r="660" spans="9:9" x14ac:dyDescent="0.25">
      <c r="I660" s="7"/>
    </row>
    <row r="661" spans="9:9" x14ac:dyDescent="0.25">
      <c r="I661" s="7"/>
    </row>
    <row r="662" spans="9:9" x14ac:dyDescent="0.25">
      <c r="I662" s="7"/>
    </row>
    <row r="663" spans="9:9" x14ac:dyDescent="0.25">
      <c r="I663" s="7"/>
    </row>
    <row r="664" spans="9:9" x14ac:dyDescent="0.25">
      <c r="I664" s="7"/>
    </row>
    <row r="665" spans="9:9" x14ac:dyDescent="0.25">
      <c r="I665" s="7"/>
    </row>
    <row r="666" spans="9:9" x14ac:dyDescent="0.25">
      <c r="I666" s="7"/>
    </row>
    <row r="667" spans="9:9" x14ac:dyDescent="0.25">
      <c r="I667" s="7"/>
    </row>
    <row r="668" spans="9:9" x14ac:dyDescent="0.25">
      <c r="I668" s="7"/>
    </row>
    <row r="669" spans="9:9" x14ac:dyDescent="0.25">
      <c r="I669" s="7"/>
    </row>
    <row r="670" spans="9:9" x14ac:dyDescent="0.25">
      <c r="I670" s="7"/>
    </row>
    <row r="671" spans="9:9" x14ac:dyDescent="0.25">
      <c r="I671" s="7"/>
    </row>
    <row r="672" spans="9:9" x14ac:dyDescent="0.25">
      <c r="I672" s="7"/>
    </row>
    <row r="673" spans="9:9" x14ac:dyDescent="0.25">
      <c r="I673" s="7"/>
    </row>
    <row r="674" spans="9:9" x14ac:dyDescent="0.25">
      <c r="I674" s="7"/>
    </row>
    <row r="675" spans="9:9" x14ac:dyDescent="0.25">
      <c r="I675" s="7"/>
    </row>
    <row r="676" spans="9:9" x14ac:dyDescent="0.25">
      <c r="I676" s="7"/>
    </row>
    <row r="677" spans="9:9" x14ac:dyDescent="0.25">
      <c r="I677" s="7"/>
    </row>
    <row r="678" spans="9:9" x14ac:dyDescent="0.25">
      <c r="I678" s="7"/>
    </row>
    <row r="679" spans="9:9" x14ac:dyDescent="0.25">
      <c r="I679" s="7"/>
    </row>
    <row r="680" spans="9:9" x14ac:dyDescent="0.25">
      <c r="I680" s="7"/>
    </row>
    <row r="681" spans="9:9" x14ac:dyDescent="0.25">
      <c r="I681" s="7"/>
    </row>
    <row r="682" spans="9:9" x14ac:dyDescent="0.25">
      <c r="I682" s="7"/>
    </row>
    <row r="683" spans="9:9" x14ac:dyDescent="0.25">
      <c r="I683" s="7"/>
    </row>
    <row r="684" spans="9:9" x14ac:dyDescent="0.25">
      <c r="I684" s="7"/>
    </row>
    <row r="685" spans="9:9" x14ac:dyDescent="0.25">
      <c r="I685" s="7"/>
    </row>
    <row r="686" spans="9:9" x14ac:dyDescent="0.25">
      <c r="I686" s="7"/>
    </row>
    <row r="687" spans="9:9" x14ac:dyDescent="0.25">
      <c r="I687" s="7"/>
    </row>
    <row r="688" spans="9:9" x14ac:dyDescent="0.25">
      <c r="I688" s="7"/>
    </row>
    <row r="689" spans="9:9" x14ac:dyDescent="0.25">
      <c r="I689" s="7"/>
    </row>
    <row r="690" spans="9:9" x14ac:dyDescent="0.25">
      <c r="I690" s="7"/>
    </row>
    <row r="691" spans="9:9" x14ac:dyDescent="0.25">
      <c r="I691" s="7"/>
    </row>
    <row r="692" spans="9:9" x14ac:dyDescent="0.25">
      <c r="I692" s="7"/>
    </row>
    <row r="693" spans="9:9" x14ac:dyDescent="0.25">
      <c r="I693" s="7"/>
    </row>
    <row r="694" spans="9:9" x14ac:dyDescent="0.25">
      <c r="I694" s="7"/>
    </row>
    <row r="695" spans="9:9" x14ac:dyDescent="0.25">
      <c r="I695" s="7"/>
    </row>
    <row r="696" spans="9:9" x14ac:dyDescent="0.25">
      <c r="I696" s="7"/>
    </row>
    <row r="697" spans="9:9" x14ac:dyDescent="0.25">
      <c r="I697" s="7"/>
    </row>
    <row r="698" spans="9:9" x14ac:dyDescent="0.25">
      <c r="I698" s="7"/>
    </row>
    <row r="699" spans="9:9" x14ac:dyDescent="0.25">
      <c r="I699" s="7"/>
    </row>
    <row r="700" spans="9:9" x14ac:dyDescent="0.25">
      <c r="I700" s="7"/>
    </row>
    <row r="701" spans="9:9" x14ac:dyDescent="0.25">
      <c r="I701" s="7"/>
    </row>
    <row r="702" spans="9:9" x14ac:dyDescent="0.25">
      <c r="I702" s="7"/>
    </row>
    <row r="703" spans="9:9" x14ac:dyDescent="0.25">
      <c r="I703" s="7"/>
    </row>
    <row r="704" spans="9:9" x14ac:dyDescent="0.25">
      <c r="I704" s="7"/>
    </row>
    <row r="705" spans="9:9" x14ac:dyDescent="0.25">
      <c r="I705" s="7"/>
    </row>
    <row r="706" spans="9:9" x14ac:dyDescent="0.25">
      <c r="I706" s="7"/>
    </row>
    <row r="707" spans="9:9" x14ac:dyDescent="0.25">
      <c r="I707" s="7"/>
    </row>
    <row r="708" spans="9:9" x14ac:dyDescent="0.25">
      <c r="I708" s="7"/>
    </row>
    <row r="709" spans="9:9" x14ac:dyDescent="0.25">
      <c r="I709" s="7"/>
    </row>
    <row r="710" spans="9:9" x14ac:dyDescent="0.25">
      <c r="I710" s="7"/>
    </row>
    <row r="711" spans="9:9" x14ac:dyDescent="0.25">
      <c r="I711" s="7"/>
    </row>
    <row r="712" spans="9:9" x14ac:dyDescent="0.25">
      <c r="I712" s="7"/>
    </row>
    <row r="713" spans="9:9" x14ac:dyDescent="0.25">
      <c r="I713" s="7"/>
    </row>
    <row r="714" spans="9:9" x14ac:dyDescent="0.25">
      <c r="I714" s="7"/>
    </row>
    <row r="715" spans="9:9" x14ac:dyDescent="0.25">
      <c r="I715" s="7"/>
    </row>
    <row r="716" spans="9:9" x14ac:dyDescent="0.25">
      <c r="I716" s="7"/>
    </row>
    <row r="717" spans="9:9" x14ac:dyDescent="0.25">
      <c r="I717" s="7"/>
    </row>
    <row r="718" spans="9:9" x14ac:dyDescent="0.25">
      <c r="I718" s="7"/>
    </row>
    <row r="719" spans="9:9" x14ac:dyDescent="0.25">
      <c r="I719" s="7"/>
    </row>
    <row r="720" spans="9:9" x14ac:dyDescent="0.25">
      <c r="I720" s="7"/>
    </row>
    <row r="721" spans="9:9" x14ac:dyDescent="0.25">
      <c r="I721" s="7"/>
    </row>
    <row r="722" spans="9:9" x14ac:dyDescent="0.25">
      <c r="I722" s="7"/>
    </row>
    <row r="723" spans="9:9" x14ac:dyDescent="0.25">
      <c r="I723" s="7"/>
    </row>
    <row r="724" spans="9:9" x14ac:dyDescent="0.25">
      <c r="I724" s="7"/>
    </row>
    <row r="725" spans="9:9" x14ac:dyDescent="0.25">
      <c r="I725" s="7"/>
    </row>
    <row r="726" spans="9:9" x14ac:dyDescent="0.25">
      <c r="I726" s="7"/>
    </row>
    <row r="727" spans="9:9" x14ac:dyDescent="0.25">
      <c r="I727" s="7"/>
    </row>
    <row r="728" spans="9:9" x14ac:dyDescent="0.25">
      <c r="I728" s="7"/>
    </row>
    <row r="729" spans="9:9" x14ac:dyDescent="0.25">
      <c r="I729" s="7"/>
    </row>
    <row r="730" spans="9:9" x14ac:dyDescent="0.25">
      <c r="I730" s="7"/>
    </row>
    <row r="731" spans="9:9" x14ac:dyDescent="0.25">
      <c r="I731" s="7"/>
    </row>
    <row r="732" spans="9:9" x14ac:dyDescent="0.25">
      <c r="I732" s="7"/>
    </row>
    <row r="733" spans="9:9" x14ac:dyDescent="0.25">
      <c r="I733" s="7"/>
    </row>
    <row r="734" spans="9:9" x14ac:dyDescent="0.25">
      <c r="I734" s="7"/>
    </row>
    <row r="735" spans="9:9" x14ac:dyDescent="0.25">
      <c r="I735" s="7"/>
    </row>
    <row r="736" spans="9:9" x14ac:dyDescent="0.25">
      <c r="I736" s="7"/>
    </row>
    <row r="737" spans="9:9" x14ac:dyDescent="0.25">
      <c r="I737" s="7"/>
    </row>
    <row r="738" spans="9:9" x14ac:dyDescent="0.25">
      <c r="I738" s="7"/>
    </row>
    <row r="739" spans="9:9" x14ac:dyDescent="0.25">
      <c r="I739" s="7"/>
    </row>
    <row r="740" spans="9:9" x14ac:dyDescent="0.25">
      <c r="I740" s="7"/>
    </row>
    <row r="741" spans="9:9" x14ac:dyDescent="0.25">
      <c r="I741" s="7"/>
    </row>
    <row r="742" spans="9:9" x14ac:dyDescent="0.25">
      <c r="I742" s="7"/>
    </row>
    <row r="743" spans="9:9" x14ac:dyDescent="0.25">
      <c r="I743" s="7"/>
    </row>
    <row r="744" spans="9:9" x14ac:dyDescent="0.25">
      <c r="I744" s="7"/>
    </row>
    <row r="745" spans="9:9" x14ac:dyDescent="0.25">
      <c r="I745" s="7"/>
    </row>
    <row r="746" spans="9:9" x14ac:dyDescent="0.25">
      <c r="I746" s="7"/>
    </row>
    <row r="747" spans="9:9" x14ac:dyDescent="0.25">
      <c r="I747" s="7"/>
    </row>
    <row r="748" spans="9:9" x14ac:dyDescent="0.25">
      <c r="I748" s="7"/>
    </row>
    <row r="749" spans="9:9" x14ac:dyDescent="0.25">
      <c r="I749" s="7"/>
    </row>
    <row r="750" spans="9:9" x14ac:dyDescent="0.25">
      <c r="I750" s="7"/>
    </row>
    <row r="751" spans="9:9" x14ac:dyDescent="0.25">
      <c r="I751" s="7"/>
    </row>
    <row r="752" spans="9:9" x14ac:dyDescent="0.25">
      <c r="I752" s="7"/>
    </row>
    <row r="753" spans="9:9" x14ac:dyDescent="0.25">
      <c r="I753" s="7"/>
    </row>
    <row r="754" spans="9:9" x14ac:dyDescent="0.25">
      <c r="I754" s="7"/>
    </row>
    <row r="755" spans="9:9" x14ac:dyDescent="0.25">
      <c r="I755" s="7"/>
    </row>
    <row r="756" spans="9:9" x14ac:dyDescent="0.25">
      <c r="I756" s="7"/>
    </row>
    <row r="757" spans="9:9" x14ac:dyDescent="0.25">
      <c r="I757" s="7"/>
    </row>
    <row r="758" spans="9:9" x14ac:dyDescent="0.25">
      <c r="I758" s="7"/>
    </row>
    <row r="759" spans="9:9" x14ac:dyDescent="0.25">
      <c r="I759" s="7"/>
    </row>
    <row r="760" spans="9:9" x14ac:dyDescent="0.25">
      <c r="I760" s="7"/>
    </row>
    <row r="761" spans="9:9" x14ac:dyDescent="0.25">
      <c r="I761" s="7"/>
    </row>
    <row r="762" spans="9:9" x14ac:dyDescent="0.25">
      <c r="I762" s="7"/>
    </row>
    <row r="763" spans="9:9" x14ac:dyDescent="0.25">
      <c r="I763" s="7"/>
    </row>
    <row r="764" spans="9:9" x14ac:dyDescent="0.25">
      <c r="I764" s="7"/>
    </row>
    <row r="765" spans="9:9" x14ac:dyDescent="0.25">
      <c r="I765" s="7"/>
    </row>
    <row r="766" spans="9:9" x14ac:dyDescent="0.25">
      <c r="I766" s="7"/>
    </row>
    <row r="767" spans="9:9" x14ac:dyDescent="0.25">
      <c r="I767" s="7"/>
    </row>
    <row r="768" spans="9:9" x14ac:dyDescent="0.25">
      <c r="I768" s="7"/>
    </row>
    <row r="769" spans="9:9" x14ac:dyDescent="0.25">
      <c r="I769" s="7"/>
    </row>
    <row r="770" spans="9:9" x14ac:dyDescent="0.25">
      <c r="I770" s="7"/>
    </row>
    <row r="771" spans="9:9" x14ac:dyDescent="0.25">
      <c r="I771" s="7"/>
    </row>
    <row r="772" spans="9:9" x14ac:dyDescent="0.25">
      <c r="I772" s="7"/>
    </row>
    <row r="773" spans="9:9" x14ac:dyDescent="0.25">
      <c r="I773" s="7"/>
    </row>
    <row r="774" spans="9:9" x14ac:dyDescent="0.25">
      <c r="I774" s="7"/>
    </row>
    <row r="775" spans="9:9" x14ac:dyDescent="0.25">
      <c r="I775" s="7"/>
    </row>
    <row r="776" spans="9:9" x14ac:dyDescent="0.25">
      <c r="I776" s="7"/>
    </row>
    <row r="777" spans="9:9" x14ac:dyDescent="0.25">
      <c r="I777" s="7"/>
    </row>
    <row r="778" spans="9:9" x14ac:dyDescent="0.25">
      <c r="I778" s="7"/>
    </row>
    <row r="779" spans="9:9" x14ac:dyDescent="0.25">
      <c r="I779" s="7"/>
    </row>
    <row r="780" spans="9:9" x14ac:dyDescent="0.25">
      <c r="I780" s="7"/>
    </row>
    <row r="781" spans="9:9" x14ac:dyDescent="0.25">
      <c r="I781" s="7"/>
    </row>
    <row r="782" spans="9:9" x14ac:dyDescent="0.25">
      <c r="I782" s="7"/>
    </row>
    <row r="783" spans="9:9" x14ac:dyDescent="0.25">
      <c r="I783" s="7"/>
    </row>
    <row r="784" spans="9:9" x14ac:dyDescent="0.25">
      <c r="I784" s="7"/>
    </row>
    <row r="785" spans="9:9" x14ac:dyDescent="0.25">
      <c r="I785" s="7"/>
    </row>
    <row r="786" spans="9:9" x14ac:dyDescent="0.25">
      <c r="I786" s="7"/>
    </row>
    <row r="787" spans="9:9" x14ac:dyDescent="0.25">
      <c r="I787" s="7"/>
    </row>
    <row r="788" spans="9:9" x14ac:dyDescent="0.25">
      <c r="I788" s="7"/>
    </row>
    <row r="789" spans="9:9" x14ac:dyDescent="0.25">
      <c r="I789" s="7"/>
    </row>
    <row r="790" spans="9:9" x14ac:dyDescent="0.25">
      <c r="I790" s="7"/>
    </row>
    <row r="791" spans="9:9" x14ac:dyDescent="0.25">
      <c r="I791" s="7"/>
    </row>
    <row r="792" spans="9:9" x14ac:dyDescent="0.25">
      <c r="I792" s="7"/>
    </row>
    <row r="793" spans="9:9" x14ac:dyDescent="0.25">
      <c r="I793" s="7"/>
    </row>
    <row r="794" spans="9:9" x14ac:dyDescent="0.25">
      <c r="I794" s="7"/>
    </row>
    <row r="795" spans="9:9" x14ac:dyDescent="0.25">
      <c r="I795" s="7"/>
    </row>
    <row r="796" spans="9:9" x14ac:dyDescent="0.25">
      <c r="I796" s="7"/>
    </row>
    <row r="797" spans="9:9" x14ac:dyDescent="0.25">
      <c r="I797" s="7"/>
    </row>
    <row r="798" spans="9:9" x14ac:dyDescent="0.25">
      <c r="I798" s="7"/>
    </row>
    <row r="799" spans="9:9" x14ac:dyDescent="0.25">
      <c r="I799" s="7"/>
    </row>
    <row r="800" spans="9:9" x14ac:dyDescent="0.25">
      <c r="I800" s="7"/>
    </row>
    <row r="801" spans="9:9" x14ac:dyDescent="0.25">
      <c r="I801" s="7"/>
    </row>
    <row r="802" spans="9:9" x14ac:dyDescent="0.25">
      <c r="I802" s="7"/>
    </row>
    <row r="803" spans="9:9" x14ac:dyDescent="0.25">
      <c r="I803" s="7"/>
    </row>
    <row r="804" spans="9:9" x14ac:dyDescent="0.25">
      <c r="I804" s="7"/>
    </row>
    <row r="805" spans="9:9" x14ac:dyDescent="0.25">
      <c r="I805" s="7"/>
    </row>
    <row r="806" spans="9:9" x14ac:dyDescent="0.25">
      <c r="I806" s="7"/>
    </row>
    <row r="807" spans="9:9" x14ac:dyDescent="0.25">
      <c r="I807" s="7"/>
    </row>
    <row r="808" spans="9:9" x14ac:dyDescent="0.25">
      <c r="I808" s="7"/>
    </row>
    <row r="809" spans="9:9" x14ac:dyDescent="0.25">
      <c r="I809" s="7"/>
    </row>
    <row r="810" spans="9:9" x14ac:dyDescent="0.25">
      <c r="I810" s="7"/>
    </row>
    <row r="811" spans="9:9" x14ac:dyDescent="0.25">
      <c r="I811" s="7"/>
    </row>
    <row r="812" spans="9:9" x14ac:dyDescent="0.25">
      <c r="I812" s="7"/>
    </row>
    <row r="813" spans="9:9" x14ac:dyDescent="0.25">
      <c r="I813" s="7"/>
    </row>
    <row r="814" spans="9:9" x14ac:dyDescent="0.25">
      <c r="I814" s="7"/>
    </row>
    <row r="815" spans="9:9" x14ac:dyDescent="0.25">
      <c r="I815" s="7"/>
    </row>
    <row r="816" spans="9:9" x14ac:dyDescent="0.25">
      <c r="I816" s="7"/>
    </row>
    <row r="817" spans="9:9" x14ac:dyDescent="0.25">
      <c r="I817" s="7"/>
    </row>
    <row r="818" spans="9:9" x14ac:dyDescent="0.25">
      <c r="I818" s="7"/>
    </row>
    <row r="819" spans="9:9" x14ac:dyDescent="0.25">
      <c r="I819" s="7"/>
    </row>
    <row r="820" spans="9:9" x14ac:dyDescent="0.25">
      <c r="I820" s="7"/>
    </row>
    <row r="821" spans="9:9" x14ac:dyDescent="0.25">
      <c r="I821" s="7"/>
    </row>
    <row r="822" spans="9:9" x14ac:dyDescent="0.25">
      <c r="I822" s="7"/>
    </row>
    <row r="823" spans="9:9" x14ac:dyDescent="0.25">
      <c r="I823" s="7"/>
    </row>
    <row r="824" spans="9:9" x14ac:dyDescent="0.25">
      <c r="I824" s="7"/>
    </row>
    <row r="825" spans="9:9" x14ac:dyDescent="0.25">
      <c r="I825" s="7"/>
    </row>
    <row r="826" spans="9:9" x14ac:dyDescent="0.25">
      <c r="I826" s="7"/>
    </row>
    <row r="827" spans="9:9" x14ac:dyDescent="0.25">
      <c r="I827" s="7"/>
    </row>
    <row r="828" spans="9:9" x14ac:dyDescent="0.25">
      <c r="I828" s="7"/>
    </row>
    <row r="829" spans="9:9" x14ac:dyDescent="0.25">
      <c r="I829" s="7"/>
    </row>
    <row r="830" spans="9:9" x14ac:dyDescent="0.25">
      <c r="I830" s="7"/>
    </row>
    <row r="831" spans="9:9" x14ac:dyDescent="0.25">
      <c r="I831" s="7"/>
    </row>
    <row r="832" spans="9:9" x14ac:dyDescent="0.25">
      <c r="I832" s="7"/>
    </row>
    <row r="833" spans="9:9" x14ac:dyDescent="0.25">
      <c r="I833" s="7"/>
    </row>
    <row r="834" spans="9:9" x14ac:dyDescent="0.25">
      <c r="I834" s="7"/>
    </row>
    <row r="835" spans="9:9" x14ac:dyDescent="0.25">
      <c r="I835" s="7"/>
    </row>
    <row r="836" spans="9:9" x14ac:dyDescent="0.25">
      <c r="I836" s="7"/>
    </row>
    <row r="837" spans="9:9" x14ac:dyDescent="0.25">
      <c r="I837" s="7"/>
    </row>
    <row r="838" spans="9:9" x14ac:dyDescent="0.25">
      <c r="I838" s="7"/>
    </row>
    <row r="839" spans="9:9" x14ac:dyDescent="0.25">
      <c r="I839" s="7"/>
    </row>
    <row r="840" spans="9:9" x14ac:dyDescent="0.25">
      <c r="I840" s="7"/>
    </row>
    <row r="841" spans="9:9" x14ac:dyDescent="0.25">
      <c r="I841" s="7"/>
    </row>
    <row r="842" spans="9:9" x14ac:dyDescent="0.25">
      <c r="I842" s="7"/>
    </row>
    <row r="843" spans="9:9" x14ac:dyDescent="0.25">
      <c r="I843" s="7"/>
    </row>
    <row r="844" spans="9:9" x14ac:dyDescent="0.25">
      <c r="I844" s="7"/>
    </row>
    <row r="845" spans="9:9" x14ac:dyDescent="0.25">
      <c r="I845" s="7"/>
    </row>
    <row r="846" spans="9:9" x14ac:dyDescent="0.25">
      <c r="I846" s="7"/>
    </row>
    <row r="847" spans="9:9" x14ac:dyDescent="0.25">
      <c r="I847" s="7"/>
    </row>
    <row r="848" spans="9:9" x14ac:dyDescent="0.25">
      <c r="I848" s="7"/>
    </row>
    <row r="849" spans="9:9" x14ac:dyDescent="0.25">
      <c r="I849" s="7"/>
    </row>
    <row r="850" spans="9:9" x14ac:dyDescent="0.25">
      <c r="I850" s="7"/>
    </row>
    <row r="851" spans="9:9" x14ac:dyDescent="0.25">
      <c r="I851" s="7"/>
    </row>
    <row r="852" spans="9:9" x14ac:dyDescent="0.25">
      <c r="I852" s="7"/>
    </row>
    <row r="853" spans="9:9" x14ac:dyDescent="0.25">
      <c r="I853" s="7"/>
    </row>
    <row r="854" spans="9:9" x14ac:dyDescent="0.25">
      <c r="I854" s="7"/>
    </row>
    <row r="855" spans="9:9" x14ac:dyDescent="0.25">
      <c r="I855" s="7"/>
    </row>
    <row r="856" spans="9:9" x14ac:dyDescent="0.25">
      <c r="I856" s="7"/>
    </row>
    <row r="857" spans="9:9" x14ac:dyDescent="0.25">
      <c r="I857" s="7"/>
    </row>
    <row r="858" spans="9:9" x14ac:dyDescent="0.25">
      <c r="I858" s="7"/>
    </row>
    <row r="859" spans="9:9" x14ac:dyDescent="0.25">
      <c r="I859" s="7"/>
    </row>
    <row r="860" spans="9:9" x14ac:dyDescent="0.25">
      <c r="I860" s="7"/>
    </row>
    <row r="861" spans="9:9" x14ac:dyDescent="0.25">
      <c r="I861" s="7"/>
    </row>
    <row r="862" spans="9:9" x14ac:dyDescent="0.25">
      <c r="I862" s="7"/>
    </row>
    <row r="863" spans="9:9" x14ac:dyDescent="0.25">
      <c r="I863" s="7"/>
    </row>
    <row r="864" spans="9:9" x14ac:dyDescent="0.25">
      <c r="I864" s="7"/>
    </row>
    <row r="865" spans="9:9" x14ac:dyDescent="0.25">
      <c r="I865" s="7"/>
    </row>
    <row r="866" spans="9:9" x14ac:dyDescent="0.25">
      <c r="I866" s="7"/>
    </row>
    <row r="867" spans="9:9" x14ac:dyDescent="0.25">
      <c r="I867" s="7"/>
    </row>
    <row r="868" spans="9:9" x14ac:dyDescent="0.25">
      <c r="I868" s="7"/>
    </row>
    <row r="869" spans="9:9" x14ac:dyDescent="0.25">
      <c r="I869" s="7"/>
    </row>
    <row r="870" spans="9:9" x14ac:dyDescent="0.25">
      <c r="I870" s="7"/>
    </row>
    <row r="871" spans="9:9" x14ac:dyDescent="0.25">
      <c r="I871" s="7"/>
    </row>
    <row r="872" spans="9:9" x14ac:dyDescent="0.25">
      <c r="I872" s="7"/>
    </row>
    <row r="873" spans="9:9" x14ac:dyDescent="0.25">
      <c r="I873" s="7"/>
    </row>
    <row r="874" spans="9:9" x14ac:dyDescent="0.25">
      <c r="I874" s="7"/>
    </row>
    <row r="875" spans="9:9" x14ac:dyDescent="0.25">
      <c r="I875" s="7"/>
    </row>
    <row r="876" spans="9:9" x14ac:dyDescent="0.25">
      <c r="I876" s="7"/>
    </row>
    <row r="877" spans="9:9" x14ac:dyDescent="0.25">
      <c r="I877" s="7"/>
    </row>
    <row r="878" spans="9:9" x14ac:dyDescent="0.25">
      <c r="I878" s="7"/>
    </row>
    <row r="879" spans="9:9" x14ac:dyDescent="0.25">
      <c r="I879" s="7"/>
    </row>
    <row r="880" spans="9:9" x14ac:dyDescent="0.25">
      <c r="I880" s="7"/>
    </row>
    <row r="881" spans="9:9" x14ac:dyDescent="0.25">
      <c r="I881" s="7"/>
    </row>
    <row r="882" spans="9:9" x14ac:dyDescent="0.25">
      <c r="I882" s="7"/>
    </row>
    <row r="883" spans="9:9" x14ac:dyDescent="0.25">
      <c r="I883" s="7"/>
    </row>
    <row r="884" spans="9:9" x14ac:dyDescent="0.25">
      <c r="I884" s="7"/>
    </row>
    <row r="885" spans="9:9" x14ac:dyDescent="0.25">
      <c r="I885" s="7"/>
    </row>
    <row r="886" spans="9:9" x14ac:dyDescent="0.25">
      <c r="I886" s="7"/>
    </row>
    <row r="887" spans="9:9" x14ac:dyDescent="0.25">
      <c r="I887" s="7"/>
    </row>
    <row r="888" spans="9:9" x14ac:dyDescent="0.25">
      <c r="I888" s="7"/>
    </row>
    <row r="889" spans="9:9" x14ac:dyDescent="0.25">
      <c r="I889" s="7"/>
    </row>
    <row r="890" spans="9:9" x14ac:dyDescent="0.25">
      <c r="I890" s="7"/>
    </row>
    <row r="891" spans="9:9" x14ac:dyDescent="0.25">
      <c r="I891" s="7"/>
    </row>
    <row r="892" spans="9:9" x14ac:dyDescent="0.25">
      <c r="I892" s="7"/>
    </row>
    <row r="893" spans="9:9" x14ac:dyDescent="0.25">
      <c r="I893" s="7"/>
    </row>
    <row r="894" spans="9:9" x14ac:dyDescent="0.25">
      <c r="I894" s="7"/>
    </row>
    <row r="895" spans="9:9" x14ac:dyDescent="0.25">
      <c r="I895" s="7"/>
    </row>
    <row r="896" spans="9:9" x14ac:dyDescent="0.25">
      <c r="I896" s="7"/>
    </row>
    <row r="897" spans="9:9" x14ac:dyDescent="0.25">
      <c r="I897" s="7"/>
    </row>
    <row r="898" spans="9:9" x14ac:dyDescent="0.25">
      <c r="I898" s="7"/>
    </row>
    <row r="899" spans="9:9" x14ac:dyDescent="0.25">
      <c r="I899" s="7"/>
    </row>
    <row r="900" spans="9:9" x14ac:dyDescent="0.25">
      <c r="I900" s="7"/>
    </row>
    <row r="901" spans="9:9" x14ac:dyDescent="0.25">
      <c r="I901" s="7"/>
    </row>
    <row r="902" spans="9:9" x14ac:dyDescent="0.25">
      <c r="I902" s="7"/>
    </row>
    <row r="903" spans="9:9" x14ac:dyDescent="0.25">
      <c r="I903" s="7"/>
    </row>
    <row r="904" spans="9:9" x14ac:dyDescent="0.25">
      <c r="I904" s="7"/>
    </row>
    <row r="905" spans="9:9" x14ac:dyDescent="0.25">
      <c r="I905" s="7"/>
    </row>
    <row r="906" spans="9:9" x14ac:dyDescent="0.25">
      <c r="I906" s="7"/>
    </row>
    <row r="907" spans="9:9" x14ac:dyDescent="0.25">
      <c r="I907" s="7"/>
    </row>
    <row r="908" spans="9:9" x14ac:dyDescent="0.25">
      <c r="I908" s="7"/>
    </row>
    <row r="909" spans="9:9" x14ac:dyDescent="0.25">
      <c r="I909" s="7"/>
    </row>
    <row r="910" spans="9:9" x14ac:dyDescent="0.25">
      <c r="I910" s="7"/>
    </row>
    <row r="911" spans="9:9" x14ac:dyDescent="0.25">
      <c r="I911" s="7"/>
    </row>
    <row r="912" spans="9:9" x14ac:dyDescent="0.25">
      <c r="I912" s="7"/>
    </row>
    <row r="913" spans="9:9" x14ac:dyDescent="0.25">
      <c r="I913" s="7"/>
    </row>
    <row r="914" spans="9:9" x14ac:dyDescent="0.25">
      <c r="I914" s="7"/>
    </row>
    <row r="915" spans="9:9" x14ac:dyDescent="0.25">
      <c r="I915" s="7"/>
    </row>
    <row r="916" spans="9:9" x14ac:dyDescent="0.25">
      <c r="I916" s="7"/>
    </row>
    <row r="917" spans="9:9" x14ac:dyDescent="0.25">
      <c r="I917" s="7"/>
    </row>
    <row r="918" spans="9:9" x14ac:dyDescent="0.25">
      <c r="I918" s="7"/>
    </row>
    <row r="919" spans="9:9" x14ac:dyDescent="0.25">
      <c r="I919" s="7"/>
    </row>
    <row r="920" spans="9:9" x14ac:dyDescent="0.25">
      <c r="I920" s="7"/>
    </row>
    <row r="921" spans="9:9" x14ac:dyDescent="0.25">
      <c r="I921" s="7"/>
    </row>
    <row r="922" spans="9:9" x14ac:dyDescent="0.25">
      <c r="I922" s="7"/>
    </row>
    <row r="923" spans="9:9" x14ac:dyDescent="0.25">
      <c r="I923" s="7"/>
    </row>
    <row r="924" spans="9:9" x14ac:dyDescent="0.25">
      <c r="I924" s="7"/>
    </row>
    <row r="925" spans="9:9" x14ac:dyDescent="0.25">
      <c r="I925" s="7"/>
    </row>
    <row r="926" spans="9:9" x14ac:dyDescent="0.25">
      <c r="I926" s="7"/>
    </row>
    <row r="927" spans="9:9" x14ac:dyDescent="0.25">
      <c r="I927" s="7"/>
    </row>
    <row r="928" spans="9:9" x14ac:dyDescent="0.25">
      <c r="I928" s="7"/>
    </row>
    <row r="929" spans="9:9" x14ac:dyDescent="0.25">
      <c r="I929" s="7"/>
    </row>
    <row r="930" spans="9:9" x14ac:dyDescent="0.25">
      <c r="I930" s="7"/>
    </row>
    <row r="931" spans="9:9" x14ac:dyDescent="0.25">
      <c r="I931" s="7"/>
    </row>
    <row r="932" spans="9:9" x14ac:dyDescent="0.25">
      <c r="I932" s="7"/>
    </row>
    <row r="933" spans="9:9" x14ac:dyDescent="0.25">
      <c r="I933" s="7"/>
    </row>
    <row r="934" spans="9:9" x14ac:dyDescent="0.25">
      <c r="I934" s="7"/>
    </row>
    <row r="935" spans="9:9" x14ac:dyDescent="0.25">
      <c r="I935" s="7"/>
    </row>
    <row r="936" spans="9:9" x14ac:dyDescent="0.25">
      <c r="I936" s="7"/>
    </row>
    <row r="937" spans="9:9" x14ac:dyDescent="0.25">
      <c r="I937" s="7"/>
    </row>
    <row r="938" spans="9:9" x14ac:dyDescent="0.25">
      <c r="I938" s="7"/>
    </row>
    <row r="939" spans="9:9" x14ac:dyDescent="0.25">
      <c r="I939" s="7"/>
    </row>
    <row r="940" spans="9:9" x14ac:dyDescent="0.25">
      <c r="I940" s="7"/>
    </row>
    <row r="941" spans="9:9" x14ac:dyDescent="0.25">
      <c r="I941" s="7"/>
    </row>
    <row r="942" spans="9:9" x14ac:dyDescent="0.25">
      <c r="I942" s="7"/>
    </row>
    <row r="943" spans="9:9" x14ac:dyDescent="0.25">
      <c r="I943" s="7"/>
    </row>
    <row r="944" spans="9:9" x14ac:dyDescent="0.25">
      <c r="I944" s="7"/>
    </row>
    <row r="945" spans="9:9" x14ac:dyDescent="0.25">
      <c r="I945" s="7"/>
    </row>
    <row r="946" spans="9:9" x14ac:dyDescent="0.25">
      <c r="I946" s="7"/>
    </row>
    <row r="947" spans="9:9" x14ac:dyDescent="0.25">
      <c r="I947" s="7"/>
    </row>
    <row r="948" spans="9:9" x14ac:dyDescent="0.25">
      <c r="I948" s="7"/>
    </row>
    <row r="949" spans="9:9" x14ac:dyDescent="0.25">
      <c r="I949" s="7"/>
    </row>
    <row r="950" spans="9:9" x14ac:dyDescent="0.25">
      <c r="I950" s="7"/>
    </row>
    <row r="951" spans="9:9" x14ac:dyDescent="0.25">
      <c r="I951" s="7"/>
    </row>
    <row r="952" spans="9:9" x14ac:dyDescent="0.25">
      <c r="I952" s="7"/>
    </row>
    <row r="953" spans="9:9" x14ac:dyDescent="0.25">
      <c r="I953" s="7"/>
    </row>
    <row r="954" spans="9:9" x14ac:dyDescent="0.25">
      <c r="I954" s="7"/>
    </row>
    <row r="955" spans="9:9" x14ac:dyDescent="0.25">
      <c r="I955" s="7"/>
    </row>
    <row r="956" spans="9:9" x14ac:dyDescent="0.25">
      <c r="I956" s="7"/>
    </row>
    <row r="957" spans="9:9" x14ac:dyDescent="0.25">
      <c r="I957" s="7"/>
    </row>
    <row r="958" spans="9:9" x14ac:dyDescent="0.25">
      <c r="I958" s="7"/>
    </row>
    <row r="959" spans="9:9" x14ac:dyDescent="0.25">
      <c r="I959" s="7"/>
    </row>
    <row r="960" spans="9:9" x14ac:dyDescent="0.25">
      <c r="I960" s="7"/>
    </row>
    <row r="961" spans="9:9" x14ac:dyDescent="0.25">
      <c r="I961" s="7"/>
    </row>
    <row r="962" spans="9:9" x14ac:dyDescent="0.25">
      <c r="I962" s="7"/>
    </row>
    <row r="963" spans="9:9" x14ac:dyDescent="0.25">
      <c r="I963" s="7"/>
    </row>
    <row r="964" spans="9:9" x14ac:dyDescent="0.25">
      <c r="I964" s="7"/>
    </row>
    <row r="965" spans="9:9" x14ac:dyDescent="0.25">
      <c r="I965" s="7"/>
    </row>
    <row r="966" spans="9:9" x14ac:dyDescent="0.25">
      <c r="I966" s="7"/>
    </row>
    <row r="967" spans="9:9" x14ac:dyDescent="0.25">
      <c r="I967" s="7"/>
    </row>
    <row r="968" spans="9:9" x14ac:dyDescent="0.25">
      <c r="I968" s="7"/>
    </row>
    <row r="969" spans="9:9" x14ac:dyDescent="0.25">
      <c r="I969" s="7"/>
    </row>
    <row r="970" spans="9:9" x14ac:dyDescent="0.25">
      <c r="I970" s="7"/>
    </row>
    <row r="971" spans="9:9" x14ac:dyDescent="0.25">
      <c r="I971" s="7"/>
    </row>
    <row r="972" spans="9:9" x14ac:dyDescent="0.25">
      <c r="I972" s="7"/>
    </row>
    <row r="973" spans="9:9" x14ac:dyDescent="0.25">
      <c r="I973" s="7"/>
    </row>
    <row r="974" spans="9:9" x14ac:dyDescent="0.25">
      <c r="I974" s="7"/>
    </row>
    <row r="975" spans="9:9" x14ac:dyDescent="0.25">
      <c r="I975" s="7"/>
    </row>
    <row r="976" spans="9:9" x14ac:dyDescent="0.25">
      <c r="I976" s="7"/>
    </row>
    <row r="977" spans="9:9" x14ac:dyDescent="0.25">
      <c r="I977" s="7"/>
    </row>
    <row r="978" spans="9:9" x14ac:dyDescent="0.25">
      <c r="I978" s="7"/>
    </row>
    <row r="979" spans="9:9" x14ac:dyDescent="0.25">
      <c r="I979" s="7"/>
    </row>
    <row r="980" spans="9:9" x14ac:dyDescent="0.25">
      <c r="I980" s="7"/>
    </row>
    <row r="981" spans="9:9" x14ac:dyDescent="0.25">
      <c r="I981" s="7"/>
    </row>
    <row r="982" spans="9:9" x14ac:dyDescent="0.25">
      <c r="I982" s="7"/>
    </row>
    <row r="983" spans="9:9" x14ac:dyDescent="0.25">
      <c r="I983" s="7"/>
    </row>
    <row r="984" spans="9:9" x14ac:dyDescent="0.25">
      <c r="I984" s="7"/>
    </row>
    <row r="985" spans="9:9" x14ac:dyDescent="0.25">
      <c r="I985" s="7"/>
    </row>
    <row r="986" spans="9:9" x14ac:dyDescent="0.25">
      <c r="I986" s="7"/>
    </row>
    <row r="987" spans="9:9" x14ac:dyDescent="0.25">
      <c r="I987" s="7"/>
    </row>
    <row r="988" spans="9:9" x14ac:dyDescent="0.25">
      <c r="I988" s="7"/>
    </row>
    <row r="989" spans="9:9" x14ac:dyDescent="0.25">
      <c r="I989" s="7"/>
    </row>
    <row r="990" spans="9:9" x14ac:dyDescent="0.25">
      <c r="I990" s="7"/>
    </row>
    <row r="991" spans="9:9" x14ac:dyDescent="0.25">
      <c r="I991" s="7"/>
    </row>
    <row r="992" spans="9:9" x14ac:dyDescent="0.25">
      <c r="I992" s="7"/>
    </row>
    <row r="993" spans="9:9" x14ac:dyDescent="0.25">
      <c r="I993" s="7"/>
    </row>
    <row r="994" spans="9:9" x14ac:dyDescent="0.25">
      <c r="I994" s="7"/>
    </row>
    <row r="995" spans="9:9" x14ac:dyDescent="0.25">
      <c r="I995" s="7"/>
    </row>
    <row r="996" spans="9:9" x14ac:dyDescent="0.25">
      <c r="I996" s="7"/>
    </row>
    <row r="997" spans="9:9" x14ac:dyDescent="0.25">
      <c r="I997" s="7"/>
    </row>
    <row r="998" spans="9:9" x14ac:dyDescent="0.25">
      <c r="I998" s="7"/>
    </row>
    <row r="999" spans="9:9" x14ac:dyDescent="0.25">
      <c r="I999" s="7"/>
    </row>
    <row r="1000" spans="9:9" x14ac:dyDescent="0.25">
      <c r="I1000" s="7"/>
    </row>
    <row r="1001" spans="9:9" x14ac:dyDescent="0.25">
      <c r="I1001" s="7"/>
    </row>
    <row r="1002" spans="9:9" x14ac:dyDescent="0.25">
      <c r="I1002" s="7"/>
    </row>
    <row r="1003" spans="9:9" x14ac:dyDescent="0.25">
      <c r="I1003" s="7"/>
    </row>
    <row r="1004" spans="9:9" x14ac:dyDescent="0.25">
      <c r="I1004" s="7"/>
    </row>
    <row r="1005" spans="9:9" x14ac:dyDescent="0.25">
      <c r="I1005" s="7"/>
    </row>
    <row r="1006" spans="9:9" x14ac:dyDescent="0.25">
      <c r="I1006" s="7"/>
    </row>
    <row r="1007" spans="9:9" x14ac:dyDescent="0.25">
      <c r="I1007" s="7"/>
    </row>
    <row r="1008" spans="9:9" x14ac:dyDescent="0.25">
      <c r="I1008" s="7"/>
    </row>
    <row r="1009" spans="9:9" x14ac:dyDescent="0.25">
      <c r="I1009" s="7"/>
    </row>
    <row r="1010" spans="9:9" x14ac:dyDescent="0.25">
      <c r="I1010" s="7"/>
    </row>
    <row r="1011" spans="9:9" x14ac:dyDescent="0.25">
      <c r="I1011" s="7"/>
    </row>
    <row r="1012" spans="9:9" x14ac:dyDescent="0.25">
      <c r="I1012" s="7"/>
    </row>
    <row r="1013" spans="9:9" x14ac:dyDescent="0.25">
      <c r="I1013" s="7"/>
    </row>
    <row r="1014" spans="9:9" x14ac:dyDescent="0.25">
      <c r="I1014" s="7"/>
    </row>
    <row r="1015" spans="9:9" x14ac:dyDescent="0.25">
      <c r="I1015" s="7"/>
    </row>
    <row r="1016" spans="9:9" x14ac:dyDescent="0.25">
      <c r="I1016" s="7"/>
    </row>
    <row r="1017" spans="9:9" x14ac:dyDescent="0.25">
      <c r="I1017" s="7"/>
    </row>
    <row r="1018" spans="9:9" x14ac:dyDescent="0.25">
      <c r="I1018" s="7"/>
    </row>
    <row r="1019" spans="9:9" x14ac:dyDescent="0.25">
      <c r="I1019" s="7"/>
    </row>
    <row r="1020" spans="9:9" x14ac:dyDescent="0.25">
      <c r="I1020" s="7"/>
    </row>
    <row r="1021" spans="9:9" x14ac:dyDescent="0.25">
      <c r="I1021" s="7"/>
    </row>
    <row r="1022" spans="9:9" x14ac:dyDescent="0.25">
      <c r="I1022" s="7"/>
    </row>
    <row r="1023" spans="9:9" x14ac:dyDescent="0.25">
      <c r="I1023" s="7"/>
    </row>
    <row r="1024" spans="9:9" x14ac:dyDescent="0.25">
      <c r="I1024" s="7"/>
    </row>
    <row r="1025" spans="9:9" x14ac:dyDescent="0.25">
      <c r="I1025" s="7"/>
    </row>
    <row r="1026" spans="9:9" x14ac:dyDescent="0.25">
      <c r="I1026" s="7"/>
    </row>
    <row r="1027" spans="9:9" x14ac:dyDescent="0.25">
      <c r="I1027" s="7"/>
    </row>
    <row r="1028" spans="9:9" x14ac:dyDescent="0.25">
      <c r="I1028" s="7"/>
    </row>
    <row r="1029" spans="9:9" x14ac:dyDescent="0.25">
      <c r="I1029" s="7"/>
    </row>
    <row r="1030" spans="9:9" x14ac:dyDescent="0.25">
      <c r="I1030" s="7"/>
    </row>
    <row r="1031" spans="9:9" x14ac:dyDescent="0.25">
      <c r="I1031" s="7"/>
    </row>
    <row r="1032" spans="9:9" x14ac:dyDescent="0.25">
      <c r="I1032" s="7"/>
    </row>
    <row r="1033" spans="9:9" x14ac:dyDescent="0.25">
      <c r="I1033" s="7"/>
    </row>
    <row r="1034" spans="9:9" x14ac:dyDescent="0.25">
      <c r="I1034" s="7"/>
    </row>
    <row r="1035" spans="9:9" x14ac:dyDescent="0.25">
      <c r="I1035" s="7"/>
    </row>
    <row r="1036" spans="9:9" x14ac:dyDescent="0.25">
      <c r="I1036" s="7"/>
    </row>
    <row r="1037" spans="9:9" x14ac:dyDescent="0.25">
      <c r="I1037" s="7"/>
    </row>
    <row r="1038" spans="9:9" x14ac:dyDescent="0.25">
      <c r="I1038" s="7"/>
    </row>
    <row r="1039" spans="9:9" x14ac:dyDescent="0.25">
      <c r="I1039" s="7"/>
    </row>
    <row r="1040" spans="9:9" x14ac:dyDescent="0.25">
      <c r="I1040" s="7"/>
    </row>
    <row r="1041" spans="9:9" x14ac:dyDescent="0.25">
      <c r="I1041" s="7"/>
    </row>
    <row r="1042" spans="9:9" x14ac:dyDescent="0.25">
      <c r="I1042" s="7"/>
    </row>
    <row r="1043" spans="9:9" x14ac:dyDescent="0.25">
      <c r="I1043" s="7"/>
    </row>
    <row r="1044" spans="9:9" x14ac:dyDescent="0.25">
      <c r="I1044" s="7"/>
    </row>
    <row r="1045" spans="9:9" x14ac:dyDescent="0.25">
      <c r="I1045" s="7"/>
    </row>
    <row r="1046" spans="9:9" x14ac:dyDescent="0.25">
      <c r="I1046" s="7"/>
    </row>
    <row r="1047" spans="9:9" x14ac:dyDescent="0.25">
      <c r="I1047" s="7"/>
    </row>
    <row r="1048" spans="9:9" x14ac:dyDescent="0.25">
      <c r="I1048" s="7"/>
    </row>
    <row r="1049" spans="9:9" x14ac:dyDescent="0.25">
      <c r="I1049" s="7"/>
    </row>
    <row r="1050" spans="9:9" x14ac:dyDescent="0.25">
      <c r="I1050" s="7"/>
    </row>
    <row r="1051" spans="9:9" x14ac:dyDescent="0.25">
      <c r="I1051" s="7"/>
    </row>
    <row r="1052" spans="9:9" x14ac:dyDescent="0.25">
      <c r="I1052" s="7"/>
    </row>
    <row r="1053" spans="9:9" x14ac:dyDescent="0.25">
      <c r="I1053" s="7"/>
    </row>
    <row r="1054" spans="9:9" x14ac:dyDescent="0.25">
      <c r="I1054" s="7"/>
    </row>
    <row r="1055" spans="9:9" x14ac:dyDescent="0.25">
      <c r="I1055" s="7"/>
    </row>
    <row r="1056" spans="9:9" x14ac:dyDescent="0.25">
      <c r="I1056" s="7"/>
    </row>
    <row r="1057" spans="9:9" x14ac:dyDescent="0.25">
      <c r="I1057" s="7"/>
    </row>
    <row r="1058" spans="9:9" x14ac:dyDescent="0.25">
      <c r="I1058" s="7"/>
    </row>
    <row r="1059" spans="9:9" x14ac:dyDescent="0.25">
      <c r="I1059" s="7"/>
    </row>
    <row r="1060" spans="9:9" x14ac:dyDescent="0.25">
      <c r="I1060" s="7"/>
    </row>
    <row r="1061" spans="9:9" x14ac:dyDescent="0.25">
      <c r="I1061" s="7"/>
    </row>
    <row r="1062" spans="9:9" x14ac:dyDescent="0.25">
      <c r="I1062" s="7"/>
    </row>
    <row r="1063" spans="9:9" x14ac:dyDescent="0.25">
      <c r="I1063" s="7"/>
    </row>
    <row r="1064" spans="9:9" x14ac:dyDescent="0.25">
      <c r="I1064" s="7"/>
    </row>
    <row r="1065" spans="9:9" x14ac:dyDescent="0.25">
      <c r="I1065" s="7"/>
    </row>
    <row r="1066" spans="9:9" x14ac:dyDescent="0.25">
      <c r="I1066" s="7"/>
    </row>
    <row r="1067" spans="9:9" x14ac:dyDescent="0.25">
      <c r="I1067" s="7"/>
    </row>
    <row r="1068" spans="9:9" x14ac:dyDescent="0.25">
      <c r="I1068" s="7"/>
    </row>
    <row r="1069" spans="9:9" x14ac:dyDescent="0.25">
      <c r="I1069" s="7"/>
    </row>
    <row r="1070" spans="9:9" x14ac:dyDescent="0.25">
      <c r="I1070" s="7"/>
    </row>
    <row r="1071" spans="9:9" x14ac:dyDescent="0.25">
      <c r="I1071" s="7"/>
    </row>
    <row r="1072" spans="9:9" x14ac:dyDescent="0.25">
      <c r="I1072" s="7"/>
    </row>
    <row r="1073" spans="9:9" x14ac:dyDescent="0.25">
      <c r="I1073" s="7"/>
    </row>
    <row r="1074" spans="9:9" x14ac:dyDescent="0.25">
      <c r="I1074" s="7"/>
    </row>
    <row r="1075" spans="9:9" x14ac:dyDescent="0.25">
      <c r="I1075" s="7"/>
    </row>
    <row r="1076" spans="9:9" x14ac:dyDescent="0.25">
      <c r="I1076" s="7"/>
    </row>
    <row r="1077" spans="9:9" x14ac:dyDescent="0.25">
      <c r="I1077" s="7"/>
    </row>
    <row r="1078" spans="9:9" x14ac:dyDescent="0.25">
      <c r="I1078" s="7"/>
    </row>
    <row r="1079" spans="9:9" x14ac:dyDescent="0.25">
      <c r="I1079" s="7"/>
    </row>
    <row r="1080" spans="9:9" x14ac:dyDescent="0.25">
      <c r="I1080" s="7"/>
    </row>
    <row r="1081" spans="9:9" x14ac:dyDescent="0.25">
      <c r="I1081" s="7"/>
    </row>
    <row r="1082" spans="9:9" x14ac:dyDescent="0.25">
      <c r="I1082" s="7"/>
    </row>
    <row r="1083" spans="9:9" x14ac:dyDescent="0.25">
      <c r="I1083" s="7"/>
    </row>
    <row r="1084" spans="9:9" x14ac:dyDescent="0.25">
      <c r="I1084" s="7"/>
    </row>
    <row r="1085" spans="9:9" x14ac:dyDescent="0.25">
      <c r="I1085" s="7"/>
    </row>
    <row r="1086" spans="9:9" x14ac:dyDescent="0.25">
      <c r="I1086" s="7"/>
    </row>
    <row r="1087" spans="9:9" x14ac:dyDescent="0.25">
      <c r="I1087" s="7"/>
    </row>
    <row r="1088" spans="9:9" x14ac:dyDescent="0.25">
      <c r="I1088" s="7"/>
    </row>
    <row r="1089" spans="9:9" x14ac:dyDescent="0.25">
      <c r="I1089" s="7"/>
    </row>
    <row r="1090" spans="9:9" x14ac:dyDescent="0.25">
      <c r="I1090" s="7"/>
    </row>
    <row r="1091" spans="9:9" x14ac:dyDescent="0.25">
      <c r="I1091" s="7"/>
    </row>
    <row r="1092" spans="9:9" x14ac:dyDescent="0.25">
      <c r="I1092" s="7"/>
    </row>
    <row r="1093" spans="9:9" x14ac:dyDescent="0.25">
      <c r="I1093" s="7"/>
    </row>
    <row r="1094" spans="9:9" x14ac:dyDescent="0.25">
      <c r="I1094" s="7"/>
    </row>
    <row r="1095" spans="9:9" x14ac:dyDescent="0.25">
      <c r="I1095" s="7"/>
    </row>
    <row r="1096" spans="9:9" x14ac:dyDescent="0.25">
      <c r="I1096" s="7"/>
    </row>
    <row r="1097" spans="9:9" x14ac:dyDescent="0.25">
      <c r="I1097" s="7"/>
    </row>
    <row r="1098" spans="9:9" x14ac:dyDescent="0.25">
      <c r="I1098" s="7"/>
    </row>
    <row r="1099" spans="9:9" x14ac:dyDescent="0.25">
      <c r="I1099" s="7"/>
    </row>
    <row r="1100" spans="9:9" x14ac:dyDescent="0.25">
      <c r="I1100" s="7"/>
    </row>
    <row r="1101" spans="9:9" x14ac:dyDescent="0.25">
      <c r="I1101" s="7"/>
    </row>
    <row r="1102" spans="9:9" x14ac:dyDescent="0.25">
      <c r="I1102" s="7"/>
    </row>
    <row r="1103" spans="9:9" x14ac:dyDescent="0.25">
      <c r="I1103" s="7"/>
    </row>
    <row r="1104" spans="9:9" x14ac:dyDescent="0.25">
      <c r="I1104" s="7"/>
    </row>
    <row r="1105" spans="9:9" x14ac:dyDescent="0.25">
      <c r="I1105" s="7"/>
    </row>
    <row r="1106" spans="9:9" x14ac:dyDescent="0.25">
      <c r="I1106" s="7"/>
    </row>
    <row r="1107" spans="9:9" x14ac:dyDescent="0.25">
      <c r="I1107" s="7"/>
    </row>
    <row r="1108" spans="9:9" x14ac:dyDescent="0.25">
      <c r="I1108" s="7"/>
    </row>
    <row r="1109" spans="9:9" x14ac:dyDescent="0.25">
      <c r="I1109" s="7"/>
    </row>
    <row r="1110" spans="9:9" x14ac:dyDescent="0.25">
      <c r="I1110" s="7"/>
    </row>
    <row r="1111" spans="9:9" x14ac:dyDescent="0.25">
      <c r="I1111" s="7"/>
    </row>
    <row r="1112" spans="9:9" x14ac:dyDescent="0.25">
      <c r="I1112" s="7"/>
    </row>
    <row r="1113" spans="9:9" x14ac:dyDescent="0.25">
      <c r="I1113" s="7"/>
    </row>
    <row r="1114" spans="9:9" x14ac:dyDescent="0.25">
      <c r="I1114" s="7"/>
    </row>
    <row r="1115" spans="9:9" x14ac:dyDescent="0.25">
      <c r="I1115" s="7"/>
    </row>
    <row r="1116" spans="9:9" x14ac:dyDescent="0.25">
      <c r="I1116" s="7"/>
    </row>
    <row r="1117" spans="9:9" x14ac:dyDescent="0.25">
      <c r="I1117" s="7"/>
    </row>
    <row r="1118" spans="9:9" x14ac:dyDescent="0.25">
      <c r="I1118" s="7"/>
    </row>
    <row r="1119" spans="9:9" x14ac:dyDescent="0.25">
      <c r="I1119" s="7"/>
    </row>
    <row r="1120" spans="9:9" x14ac:dyDescent="0.25">
      <c r="I1120" s="7"/>
    </row>
    <row r="1121" spans="9:9" x14ac:dyDescent="0.25">
      <c r="I1121" s="7"/>
    </row>
    <row r="1122" spans="9:9" x14ac:dyDescent="0.25">
      <c r="I1122" s="7"/>
    </row>
    <row r="1123" spans="9:9" x14ac:dyDescent="0.25">
      <c r="I1123" s="7"/>
    </row>
    <row r="1124" spans="9:9" x14ac:dyDescent="0.25">
      <c r="I1124" s="7"/>
    </row>
    <row r="1125" spans="9:9" x14ac:dyDescent="0.25">
      <c r="I1125" s="7"/>
    </row>
    <row r="1126" spans="9:9" x14ac:dyDescent="0.25">
      <c r="I1126" s="7"/>
    </row>
    <row r="1127" spans="9:9" x14ac:dyDescent="0.25">
      <c r="I1127" s="7"/>
    </row>
    <row r="1128" spans="9:9" x14ac:dyDescent="0.25">
      <c r="I1128" s="7"/>
    </row>
    <row r="1129" spans="9:9" x14ac:dyDescent="0.25">
      <c r="I1129" s="7"/>
    </row>
    <row r="1130" spans="9:9" x14ac:dyDescent="0.25">
      <c r="I1130" s="7"/>
    </row>
    <row r="1131" spans="9:9" x14ac:dyDescent="0.25">
      <c r="I1131" s="7"/>
    </row>
    <row r="1132" spans="9:9" x14ac:dyDescent="0.25">
      <c r="I1132" s="7"/>
    </row>
    <row r="1133" spans="9:9" x14ac:dyDescent="0.25">
      <c r="I1133" s="7"/>
    </row>
    <row r="1134" spans="9:9" x14ac:dyDescent="0.25">
      <c r="I1134" s="7"/>
    </row>
    <row r="1135" spans="9:9" x14ac:dyDescent="0.25">
      <c r="I1135" s="7"/>
    </row>
    <row r="1136" spans="9:9" x14ac:dyDescent="0.25">
      <c r="I1136" s="7"/>
    </row>
    <row r="1137" spans="9:9" x14ac:dyDescent="0.25">
      <c r="I1137" s="7"/>
    </row>
    <row r="1138" spans="9:9" x14ac:dyDescent="0.25">
      <c r="I1138" s="7"/>
    </row>
    <row r="1139" spans="9:9" x14ac:dyDescent="0.25">
      <c r="I1139" s="7"/>
    </row>
    <row r="1140" spans="9:9" x14ac:dyDescent="0.25">
      <c r="I1140" s="7"/>
    </row>
    <row r="1141" spans="9:9" x14ac:dyDescent="0.25">
      <c r="I1141" s="7"/>
    </row>
    <row r="1142" spans="9:9" x14ac:dyDescent="0.25">
      <c r="I1142" s="7"/>
    </row>
    <row r="1143" spans="9:9" x14ac:dyDescent="0.25">
      <c r="I1143" s="7"/>
    </row>
    <row r="1144" spans="9:9" x14ac:dyDescent="0.25">
      <c r="I1144" s="7"/>
    </row>
    <row r="1145" spans="9:9" x14ac:dyDescent="0.25">
      <c r="I1145" s="7"/>
    </row>
    <row r="1146" spans="9:9" x14ac:dyDescent="0.25">
      <c r="I1146" s="7"/>
    </row>
    <row r="1147" spans="9:9" x14ac:dyDescent="0.25">
      <c r="I1147" s="7"/>
    </row>
    <row r="1148" spans="9:9" x14ac:dyDescent="0.25">
      <c r="I1148" s="7"/>
    </row>
    <row r="1149" spans="9:9" x14ac:dyDescent="0.25">
      <c r="I1149" s="7"/>
    </row>
    <row r="1150" spans="9:9" x14ac:dyDescent="0.25">
      <c r="I1150" s="7"/>
    </row>
    <row r="1151" spans="9:9" x14ac:dyDescent="0.25">
      <c r="I1151" s="7"/>
    </row>
    <row r="1152" spans="9:9" x14ac:dyDescent="0.25">
      <c r="I1152" s="7"/>
    </row>
    <row r="1153" spans="9:9" x14ac:dyDescent="0.25">
      <c r="I1153" s="7"/>
    </row>
    <row r="1154" spans="9:9" x14ac:dyDescent="0.25">
      <c r="I1154" s="7"/>
    </row>
    <row r="1155" spans="9:9" x14ac:dyDescent="0.25">
      <c r="I1155" s="7"/>
    </row>
    <row r="1156" spans="9:9" x14ac:dyDescent="0.25">
      <c r="I1156" s="7"/>
    </row>
    <row r="1157" spans="9:9" x14ac:dyDescent="0.25">
      <c r="I1157" s="7"/>
    </row>
    <row r="1158" spans="9:9" x14ac:dyDescent="0.25">
      <c r="I1158" s="7"/>
    </row>
    <row r="1159" spans="9:9" x14ac:dyDescent="0.25">
      <c r="I1159" s="7"/>
    </row>
    <row r="1160" spans="9:9" x14ac:dyDescent="0.25">
      <c r="I1160" s="7"/>
    </row>
    <row r="1161" spans="9:9" x14ac:dyDescent="0.25">
      <c r="I1161" s="7"/>
    </row>
    <row r="1162" spans="9:9" x14ac:dyDescent="0.25">
      <c r="I1162" s="7"/>
    </row>
    <row r="1163" spans="9:9" x14ac:dyDescent="0.25">
      <c r="I1163" s="7"/>
    </row>
    <row r="1164" spans="9:9" x14ac:dyDescent="0.25">
      <c r="I1164" s="7"/>
    </row>
    <row r="1165" spans="9:9" x14ac:dyDescent="0.25">
      <c r="I1165" s="7"/>
    </row>
    <row r="1166" spans="9:9" x14ac:dyDescent="0.25">
      <c r="I1166" s="7"/>
    </row>
    <row r="1167" spans="9:9" x14ac:dyDescent="0.25">
      <c r="I1167" s="7"/>
    </row>
    <row r="1168" spans="9:9" x14ac:dyDescent="0.25">
      <c r="I1168" s="7"/>
    </row>
    <row r="1169" spans="9:9" x14ac:dyDescent="0.25">
      <c r="I1169" s="7"/>
    </row>
    <row r="1170" spans="9:9" x14ac:dyDescent="0.25">
      <c r="I1170" s="7"/>
    </row>
    <row r="1171" spans="9:9" x14ac:dyDescent="0.25">
      <c r="I1171" s="7"/>
    </row>
    <row r="1172" spans="9:9" x14ac:dyDescent="0.25">
      <c r="I1172" s="7"/>
    </row>
    <row r="1173" spans="9:9" x14ac:dyDescent="0.25">
      <c r="I1173" s="7"/>
    </row>
    <row r="1174" spans="9:9" x14ac:dyDescent="0.25">
      <c r="I1174" s="7"/>
    </row>
    <row r="1175" spans="9:9" x14ac:dyDescent="0.25">
      <c r="I1175" s="7"/>
    </row>
    <row r="1176" spans="9:9" x14ac:dyDescent="0.25">
      <c r="I1176" s="7"/>
    </row>
    <row r="1177" spans="9:9" x14ac:dyDescent="0.25">
      <c r="I1177" s="7"/>
    </row>
    <row r="1178" spans="9:9" x14ac:dyDescent="0.25">
      <c r="I1178" s="7"/>
    </row>
    <row r="1179" spans="9:9" x14ac:dyDescent="0.25">
      <c r="I1179" s="7"/>
    </row>
    <row r="1180" spans="9:9" x14ac:dyDescent="0.25">
      <c r="I1180" s="7"/>
    </row>
    <row r="1181" spans="9:9" x14ac:dyDescent="0.25">
      <c r="I1181" s="7"/>
    </row>
    <row r="1182" spans="9:9" x14ac:dyDescent="0.25">
      <c r="I1182" s="7"/>
    </row>
    <row r="1183" spans="9:9" x14ac:dyDescent="0.25">
      <c r="I1183" s="7"/>
    </row>
    <row r="1184" spans="9:9" x14ac:dyDescent="0.25">
      <c r="I1184" s="7"/>
    </row>
    <row r="1185" spans="9:9" x14ac:dyDescent="0.25">
      <c r="I1185" s="7"/>
    </row>
    <row r="1186" spans="9:9" x14ac:dyDescent="0.25">
      <c r="I1186" s="7"/>
    </row>
    <row r="1187" spans="9:9" x14ac:dyDescent="0.25">
      <c r="I1187" s="7"/>
    </row>
    <row r="1188" spans="9:9" x14ac:dyDescent="0.25">
      <c r="I1188" s="7"/>
    </row>
    <row r="1189" spans="9:9" x14ac:dyDescent="0.25">
      <c r="I1189" s="7"/>
    </row>
    <row r="1190" spans="9:9" x14ac:dyDescent="0.25">
      <c r="I1190" s="7"/>
    </row>
    <row r="1191" spans="9:9" x14ac:dyDescent="0.25">
      <c r="I1191" s="7"/>
    </row>
    <row r="1192" spans="9:9" x14ac:dyDescent="0.25">
      <c r="I1192" s="7"/>
    </row>
    <row r="1193" spans="9:9" x14ac:dyDescent="0.25">
      <c r="I1193" s="7"/>
    </row>
    <row r="1194" spans="9:9" x14ac:dyDescent="0.25">
      <c r="I1194" s="7"/>
    </row>
    <row r="1195" spans="9:9" x14ac:dyDescent="0.25">
      <c r="I1195" s="7"/>
    </row>
    <row r="1196" spans="9:9" x14ac:dyDescent="0.25">
      <c r="I1196" s="7"/>
    </row>
    <row r="1197" spans="9:9" x14ac:dyDescent="0.25">
      <c r="I1197" s="7"/>
    </row>
    <row r="1198" spans="9:9" x14ac:dyDescent="0.25">
      <c r="I1198" s="7"/>
    </row>
    <row r="1199" spans="9:9" x14ac:dyDescent="0.25">
      <c r="I1199" s="7"/>
    </row>
    <row r="1200" spans="9:9" x14ac:dyDescent="0.25">
      <c r="I1200" s="7"/>
    </row>
    <row r="1201" spans="9:9" x14ac:dyDescent="0.25">
      <c r="I1201" s="7"/>
    </row>
    <row r="1202" spans="9:9" x14ac:dyDescent="0.25">
      <c r="I1202" s="7"/>
    </row>
    <row r="1203" spans="9:9" x14ac:dyDescent="0.25">
      <c r="I1203" s="7"/>
    </row>
    <row r="1204" spans="9:9" x14ac:dyDescent="0.25">
      <c r="I1204" s="7"/>
    </row>
    <row r="1205" spans="9:9" x14ac:dyDescent="0.25">
      <c r="I1205" s="7"/>
    </row>
    <row r="1206" spans="9:9" x14ac:dyDescent="0.25">
      <c r="I1206" s="7"/>
    </row>
    <row r="1207" spans="9:9" x14ac:dyDescent="0.25">
      <c r="I1207" s="7"/>
    </row>
    <row r="1208" spans="9:9" x14ac:dyDescent="0.25">
      <c r="I1208" s="7"/>
    </row>
    <row r="1209" spans="9:9" x14ac:dyDescent="0.25">
      <c r="I1209" s="7"/>
    </row>
    <row r="1210" spans="9:9" x14ac:dyDescent="0.25">
      <c r="I1210" s="7"/>
    </row>
    <row r="1211" spans="9:9" x14ac:dyDescent="0.25">
      <c r="I1211" s="7"/>
    </row>
    <row r="1212" spans="9:9" x14ac:dyDescent="0.25">
      <c r="I1212" s="7"/>
    </row>
    <row r="1213" spans="9:9" x14ac:dyDescent="0.25">
      <c r="I1213" s="7"/>
    </row>
    <row r="1214" spans="9:9" x14ac:dyDescent="0.25">
      <c r="I1214" s="7"/>
    </row>
    <row r="1215" spans="9:9" x14ac:dyDescent="0.25">
      <c r="I1215" s="7"/>
    </row>
    <row r="1216" spans="9:9" x14ac:dyDescent="0.25">
      <c r="I1216" s="7"/>
    </row>
    <row r="1217" spans="9:9" x14ac:dyDescent="0.25">
      <c r="I1217" s="7"/>
    </row>
    <row r="1218" spans="9:9" x14ac:dyDescent="0.25">
      <c r="I1218" s="7"/>
    </row>
    <row r="1219" spans="9:9" x14ac:dyDescent="0.25">
      <c r="I1219" s="7"/>
    </row>
    <row r="1220" spans="9:9" x14ac:dyDescent="0.25">
      <c r="I1220" s="7"/>
    </row>
    <row r="1221" spans="9:9" x14ac:dyDescent="0.25">
      <c r="I1221" s="7"/>
    </row>
    <row r="1222" spans="9:9" x14ac:dyDescent="0.25">
      <c r="I1222" s="7"/>
    </row>
    <row r="1223" spans="9:9" x14ac:dyDescent="0.25">
      <c r="I1223" s="7"/>
    </row>
    <row r="1224" spans="9:9" x14ac:dyDescent="0.25">
      <c r="I1224" s="7"/>
    </row>
    <row r="1225" spans="9:9" x14ac:dyDescent="0.25">
      <c r="I1225" s="7"/>
    </row>
    <row r="1226" spans="9:9" x14ac:dyDescent="0.25">
      <c r="I1226" s="7"/>
    </row>
    <row r="1227" spans="9:9" x14ac:dyDescent="0.25">
      <c r="I1227" s="7"/>
    </row>
    <row r="1228" spans="9:9" x14ac:dyDescent="0.25">
      <c r="I1228" s="7"/>
    </row>
    <row r="1229" spans="9:9" x14ac:dyDescent="0.25">
      <c r="I1229" s="7"/>
    </row>
    <row r="1230" spans="9:9" x14ac:dyDescent="0.25">
      <c r="I1230" s="7"/>
    </row>
    <row r="1231" spans="9:9" x14ac:dyDescent="0.25">
      <c r="I1231" s="7"/>
    </row>
    <row r="1232" spans="9:9" x14ac:dyDescent="0.25">
      <c r="I1232" s="7"/>
    </row>
    <row r="1233" spans="9:9" x14ac:dyDescent="0.25">
      <c r="I1233" s="7"/>
    </row>
    <row r="1234" spans="9:9" x14ac:dyDescent="0.25">
      <c r="I1234" s="7"/>
    </row>
    <row r="1235" spans="9:9" x14ac:dyDescent="0.25">
      <c r="I1235" s="7"/>
    </row>
    <row r="1236" spans="9:9" x14ac:dyDescent="0.25">
      <c r="I1236" s="7"/>
    </row>
    <row r="1237" spans="9:9" x14ac:dyDescent="0.25">
      <c r="I1237" s="7"/>
    </row>
    <row r="1238" spans="9:9" x14ac:dyDescent="0.25">
      <c r="I1238" s="7"/>
    </row>
    <row r="1239" spans="9:9" x14ac:dyDescent="0.25">
      <c r="I1239" s="7"/>
    </row>
    <row r="1240" spans="9:9" x14ac:dyDescent="0.25">
      <c r="I1240" s="7"/>
    </row>
    <row r="1241" spans="9:9" x14ac:dyDescent="0.25">
      <c r="I1241" s="7"/>
    </row>
    <row r="1242" spans="9:9" x14ac:dyDescent="0.25">
      <c r="I1242" s="7"/>
    </row>
    <row r="1243" spans="9:9" x14ac:dyDescent="0.25">
      <c r="I1243" s="7"/>
    </row>
    <row r="1244" spans="9:9" x14ac:dyDescent="0.25">
      <c r="I1244" s="7"/>
    </row>
    <row r="1245" spans="9:9" x14ac:dyDescent="0.25">
      <c r="I1245" s="7"/>
    </row>
    <row r="1246" spans="9:9" x14ac:dyDescent="0.25">
      <c r="I1246" s="7"/>
    </row>
    <row r="1247" spans="9:9" x14ac:dyDescent="0.25">
      <c r="I1247" s="7"/>
    </row>
    <row r="1248" spans="9:9" x14ac:dyDescent="0.25">
      <c r="I1248" s="7"/>
    </row>
    <row r="1249" spans="9:9" x14ac:dyDescent="0.25">
      <c r="I1249" s="7"/>
    </row>
    <row r="1250" spans="9:9" x14ac:dyDescent="0.25">
      <c r="I1250" s="7"/>
    </row>
    <row r="1251" spans="9:9" x14ac:dyDescent="0.25">
      <c r="I1251" s="7"/>
    </row>
    <row r="1252" spans="9:9" x14ac:dyDescent="0.25">
      <c r="I1252" s="7"/>
    </row>
    <row r="1253" spans="9:9" x14ac:dyDescent="0.25">
      <c r="I1253" s="7"/>
    </row>
    <row r="1254" spans="9:9" x14ac:dyDescent="0.25">
      <c r="I1254" s="7"/>
    </row>
    <row r="1255" spans="9:9" x14ac:dyDescent="0.25">
      <c r="I1255" s="7"/>
    </row>
    <row r="1256" spans="9:9" x14ac:dyDescent="0.25">
      <c r="I1256" s="7"/>
    </row>
    <row r="1257" spans="9:9" x14ac:dyDescent="0.25">
      <c r="I1257" s="7"/>
    </row>
    <row r="1258" spans="9:9" x14ac:dyDescent="0.25">
      <c r="I1258" s="7"/>
    </row>
    <row r="1259" spans="9:9" x14ac:dyDescent="0.25">
      <c r="I1259" s="7"/>
    </row>
    <row r="1260" spans="9:9" x14ac:dyDescent="0.25">
      <c r="I1260" s="7"/>
    </row>
    <row r="1261" spans="9:9" x14ac:dyDescent="0.25">
      <c r="I1261" s="7"/>
    </row>
    <row r="1262" spans="9:9" x14ac:dyDescent="0.25">
      <c r="I1262" s="7"/>
    </row>
    <row r="1263" spans="9:9" x14ac:dyDescent="0.25">
      <c r="I1263" s="7"/>
    </row>
    <row r="1264" spans="9:9" x14ac:dyDescent="0.25">
      <c r="I1264" s="7"/>
    </row>
    <row r="1265" spans="9:9" x14ac:dyDescent="0.25">
      <c r="I1265" s="7"/>
    </row>
    <row r="1266" spans="9:9" x14ac:dyDescent="0.25">
      <c r="I1266" s="7"/>
    </row>
    <row r="1267" spans="9:9" x14ac:dyDescent="0.25">
      <c r="I1267" s="7"/>
    </row>
    <row r="1268" spans="9:9" x14ac:dyDescent="0.25">
      <c r="I1268" s="7"/>
    </row>
    <row r="1269" spans="9:9" x14ac:dyDescent="0.25">
      <c r="I1269" s="7"/>
    </row>
    <row r="1270" spans="9:9" x14ac:dyDescent="0.25">
      <c r="I1270" s="7"/>
    </row>
    <row r="1271" spans="9:9" x14ac:dyDescent="0.25">
      <c r="I1271" s="7"/>
    </row>
    <row r="1272" spans="9:9" x14ac:dyDescent="0.25">
      <c r="I1272" s="7"/>
    </row>
    <row r="1273" spans="9:9" x14ac:dyDescent="0.25">
      <c r="I1273" s="7"/>
    </row>
    <row r="1274" spans="9:9" x14ac:dyDescent="0.25">
      <c r="I1274" s="7"/>
    </row>
    <row r="1275" spans="9:9" x14ac:dyDescent="0.25">
      <c r="I1275" s="7"/>
    </row>
    <row r="1276" spans="9:9" x14ac:dyDescent="0.25">
      <c r="I1276" s="7"/>
    </row>
    <row r="1277" spans="9:9" x14ac:dyDescent="0.25">
      <c r="I1277" s="7"/>
    </row>
    <row r="1278" spans="9:9" x14ac:dyDescent="0.25">
      <c r="I1278" s="7"/>
    </row>
    <row r="1279" spans="9:9" x14ac:dyDescent="0.25">
      <c r="I1279" s="7"/>
    </row>
    <row r="1280" spans="9:9" x14ac:dyDescent="0.25">
      <c r="I1280" s="7"/>
    </row>
    <row r="1281" spans="9:9" x14ac:dyDescent="0.25">
      <c r="I1281" s="7"/>
    </row>
    <row r="1282" spans="9:9" x14ac:dyDescent="0.25">
      <c r="I1282" s="7"/>
    </row>
    <row r="1283" spans="9:9" x14ac:dyDescent="0.25">
      <c r="I1283" s="7"/>
    </row>
    <row r="1284" spans="9:9" x14ac:dyDescent="0.25">
      <c r="I1284" s="7"/>
    </row>
    <row r="1285" spans="9:9" x14ac:dyDescent="0.25">
      <c r="I1285" s="7"/>
    </row>
    <row r="1286" spans="9:9" x14ac:dyDescent="0.25">
      <c r="I1286" s="7"/>
    </row>
    <row r="1287" spans="9:9" x14ac:dyDescent="0.25">
      <c r="I1287" s="7"/>
    </row>
    <row r="1288" spans="9:9" x14ac:dyDescent="0.25">
      <c r="I1288" s="7"/>
    </row>
    <row r="1289" spans="9:9" x14ac:dyDescent="0.25">
      <c r="I1289" s="7"/>
    </row>
    <row r="1290" spans="9:9" x14ac:dyDescent="0.25">
      <c r="I1290" s="7"/>
    </row>
    <row r="1291" spans="9:9" x14ac:dyDescent="0.25">
      <c r="I1291" s="7"/>
    </row>
    <row r="1292" spans="9:9" x14ac:dyDescent="0.25">
      <c r="I1292" s="7"/>
    </row>
    <row r="1293" spans="9:9" x14ac:dyDescent="0.25">
      <c r="I1293" s="7"/>
    </row>
    <row r="1294" spans="9:9" x14ac:dyDescent="0.25">
      <c r="I1294" s="7"/>
    </row>
    <row r="1295" spans="9:9" x14ac:dyDescent="0.25">
      <c r="I1295" s="7"/>
    </row>
    <row r="1296" spans="9:9" x14ac:dyDescent="0.25">
      <c r="I1296" s="7"/>
    </row>
    <row r="1297" spans="9:9" x14ac:dyDescent="0.25">
      <c r="I1297" s="7"/>
    </row>
    <row r="1298" spans="9:9" x14ac:dyDescent="0.25">
      <c r="I1298" s="7"/>
    </row>
    <row r="1299" spans="9:9" x14ac:dyDescent="0.25">
      <c r="I1299" s="7"/>
    </row>
    <row r="1300" spans="9:9" x14ac:dyDescent="0.25">
      <c r="I1300" s="7"/>
    </row>
    <row r="1301" spans="9:9" x14ac:dyDescent="0.25">
      <c r="I1301" s="7"/>
    </row>
    <row r="1302" spans="9:9" x14ac:dyDescent="0.25">
      <c r="I1302" s="7"/>
    </row>
    <row r="1303" spans="9:9" x14ac:dyDescent="0.25">
      <c r="I1303" s="7"/>
    </row>
    <row r="1304" spans="9:9" x14ac:dyDescent="0.25">
      <c r="I1304" s="7"/>
    </row>
    <row r="1305" spans="9:9" x14ac:dyDescent="0.25">
      <c r="I1305" s="7"/>
    </row>
    <row r="1306" spans="9:9" x14ac:dyDescent="0.25">
      <c r="I1306" s="7"/>
    </row>
    <row r="1307" spans="9:9" x14ac:dyDescent="0.25">
      <c r="I1307" s="7"/>
    </row>
    <row r="1308" spans="9:9" x14ac:dyDescent="0.25">
      <c r="I1308" s="7"/>
    </row>
    <row r="1309" spans="9:9" x14ac:dyDescent="0.25">
      <c r="I1309" s="7"/>
    </row>
    <row r="1310" spans="9:9" x14ac:dyDescent="0.25">
      <c r="I1310" s="7"/>
    </row>
    <row r="1311" spans="9:9" x14ac:dyDescent="0.25">
      <c r="I1311" s="7"/>
    </row>
    <row r="1312" spans="9:9" x14ac:dyDescent="0.25">
      <c r="I1312" s="7"/>
    </row>
    <row r="1313" spans="9:9" x14ac:dyDescent="0.25">
      <c r="I1313" s="7"/>
    </row>
    <row r="1314" spans="9:9" x14ac:dyDescent="0.25">
      <c r="I1314" s="7"/>
    </row>
    <row r="1315" spans="9:9" x14ac:dyDescent="0.25">
      <c r="I1315" s="7"/>
    </row>
    <row r="1316" spans="9:9" x14ac:dyDescent="0.25">
      <c r="I1316" s="7"/>
    </row>
    <row r="1317" spans="9:9" x14ac:dyDescent="0.25">
      <c r="I1317" s="7"/>
    </row>
    <row r="1318" spans="9:9" x14ac:dyDescent="0.25">
      <c r="I1318" s="7"/>
    </row>
    <row r="1319" spans="9:9" x14ac:dyDescent="0.25">
      <c r="I1319" s="7"/>
    </row>
    <row r="1320" spans="9:9" x14ac:dyDescent="0.25">
      <c r="I1320" s="7"/>
    </row>
    <row r="1321" spans="9:9" x14ac:dyDescent="0.25">
      <c r="I1321" s="7"/>
    </row>
    <row r="1322" spans="9:9" x14ac:dyDescent="0.25">
      <c r="I1322" s="7"/>
    </row>
    <row r="1323" spans="9:9" x14ac:dyDescent="0.25">
      <c r="I1323" s="7"/>
    </row>
    <row r="1324" spans="9:9" x14ac:dyDescent="0.25">
      <c r="I1324" s="7"/>
    </row>
    <row r="1325" spans="9:9" x14ac:dyDescent="0.25">
      <c r="I1325" s="7"/>
    </row>
    <row r="1326" spans="9:9" x14ac:dyDescent="0.25">
      <c r="I1326" s="7"/>
    </row>
    <row r="1327" spans="9:9" x14ac:dyDescent="0.25">
      <c r="I1327" s="7"/>
    </row>
    <row r="1328" spans="9:9" x14ac:dyDescent="0.25">
      <c r="I1328" s="7"/>
    </row>
    <row r="1329" spans="9:9" x14ac:dyDescent="0.25">
      <c r="I1329" s="7"/>
    </row>
    <row r="1330" spans="9:9" x14ac:dyDescent="0.25">
      <c r="I1330" s="7"/>
    </row>
    <row r="1331" spans="9:9" x14ac:dyDescent="0.25">
      <c r="I1331" s="7"/>
    </row>
    <row r="1332" spans="9:9" x14ac:dyDescent="0.25">
      <c r="I1332" s="7"/>
    </row>
    <row r="1333" spans="9:9" x14ac:dyDescent="0.25">
      <c r="I1333" s="7"/>
    </row>
    <row r="1334" spans="9:9" x14ac:dyDescent="0.25">
      <c r="I1334" s="7"/>
    </row>
    <row r="1335" spans="9:9" x14ac:dyDescent="0.25">
      <c r="I1335" s="7"/>
    </row>
    <row r="1336" spans="9:9" x14ac:dyDescent="0.25">
      <c r="I1336" s="7"/>
    </row>
    <row r="1337" spans="9:9" x14ac:dyDescent="0.25">
      <c r="I1337" s="7"/>
    </row>
    <row r="1338" spans="9:9" x14ac:dyDescent="0.25">
      <c r="I1338" s="7"/>
    </row>
    <row r="1339" spans="9:9" x14ac:dyDescent="0.25">
      <c r="I1339" s="7"/>
    </row>
    <row r="1340" spans="9:9" x14ac:dyDescent="0.25">
      <c r="I1340" s="7"/>
    </row>
    <row r="1341" spans="9:9" x14ac:dyDescent="0.25">
      <c r="I1341" s="7"/>
    </row>
    <row r="1342" spans="9:9" x14ac:dyDescent="0.25">
      <c r="I1342" s="7"/>
    </row>
    <row r="1343" spans="9:9" x14ac:dyDescent="0.25">
      <c r="I1343" s="7"/>
    </row>
    <row r="1344" spans="9:9" x14ac:dyDescent="0.25">
      <c r="I1344" s="7"/>
    </row>
    <row r="1345" spans="9:9" x14ac:dyDescent="0.25">
      <c r="I1345" s="7"/>
    </row>
    <row r="1346" spans="9:9" x14ac:dyDescent="0.25">
      <c r="I1346" s="7"/>
    </row>
    <row r="1347" spans="9:9" x14ac:dyDescent="0.25">
      <c r="I1347" s="7"/>
    </row>
    <row r="1348" spans="9:9" x14ac:dyDescent="0.25">
      <c r="I1348" s="7"/>
    </row>
    <row r="1349" spans="9:9" x14ac:dyDescent="0.25">
      <c r="I1349" s="7"/>
    </row>
    <row r="1350" spans="9:9" x14ac:dyDescent="0.25">
      <c r="I1350" s="7"/>
    </row>
    <row r="1351" spans="9:9" x14ac:dyDescent="0.25">
      <c r="I1351" s="7"/>
    </row>
    <row r="1352" spans="9:9" x14ac:dyDescent="0.25">
      <c r="I1352" s="7"/>
    </row>
    <row r="1353" spans="9:9" x14ac:dyDescent="0.25">
      <c r="I1353" s="7"/>
    </row>
    <row r="1354" spans="9:9" x14ac:dyDescent="0.25">
      <c r="I1354" s="7"/>
    </row>
    <row r="1355" spans="9:9" x14ac:dyDescent="0.25">
      <c r="I1355" s="7"/>
    </row>
    <row r="1356" spans="9:9" x14ac:dyDescent="0.25">
      <c r="I1356" s="7"/>
    </row>
    <row r="1357" spans="9:9" x14ac:dyDescent="0.25">
      <c r="I1357" s="7"/>
    </row>
    <row r="1358" spans="9:9" x14ac:dyDescent="0.25">
      <c r="I1358" s="7"/>
    </row>
    <row r="1359" spans="9:9" x14ac:dyDescent="0.25">
      <c r="I1359" s="7"/>
    </row>
    <row r="1360" spans="9:9" x14ac:dyDescent="0.25">
      <c r="I1360" s="7"/>
    </row>
    <row r="1361" spans="9:9" x14ac:dyDescent="0.25">
      <c r="I1361" s="7"/>
    </row>
    <row r="1362" spans="9:9" x14ac:dyDescent="0.25">
      <c r="I1362" s="7"/>
    </row>
    <row r="1363" spans="9:9" x14ac:dyDescent="0.25">
      <c r="I1363" s="7"/>
    </row>
    <row r="1364" spans="9:9" x14ac:dyDescent="0.25">
      <c r="I1364" s="7"/>
    </row>
    <row r="1365" spans="9:9" x14ac:dyDescent="0.25">
      <c r="I1365" s="7"/>
    </row>
    <row r="1366" spans="9:9" x14ac:dyDescent="0.25">
      <c r="I1366" s="7"/>
    </row>
    <row r="1367" spans="9:9" x14ac:dyDescent="0.25">
      <c r="I1367" s="7"/>
    </row>
    <row r="1368" spans="9:9" x14ac:dyDescent="0.25">
      <c r="I1368" s="7"/>
    </row>
    <row r="1369" spans="9:9" x14ac:dyDescent="0.25">
      <c r="I1369" s="7"/>
    </row>
    <row r="1370" spans="9:9" x14ac:dyDescent="0.25">
      <c r="I1370" s="7"/>
    </row>
    <row r="1371" spans="9:9" x14ac:dyDescent="0.25">
      <c r="I1371" s="7"/>
    </row>
    <row r="1372" spans="9:9" x14ac:dyDescent="0.25">
      <c r="I1372" s="7"/>
    </row>
    <row r="1373" spans="9:9" x14ac:dyDescent="0.25">
      <c r="I1373" s="7"/>
    </row>
    <row r="1374" spans="9:9" x14ac:dyDescent="0.25">
      <c r="I1374" s="7"/>
    </row>
    <row r="1375" spans="9:9" x14ac:dyDescent="0.25">
      <c r="I1375" s="7"/>
    </row>
    <row r="1376" spans="9:9" x14ac:dyDescent="0.25">
      <c r="I1376" s="7"/>
    </row>
    <row r="1377" spans="9:9" x14ac:dyDescent="0.25">
      <c r="I1377" s="7"/>
    </row>
    <row r="1378" spans="9:9" x14ac:dyDescent="0.25">
      <c r="I1378" s="7"/>
    </row>
    <row r="1379" spans="9:9" x14ac:dyDescent="0.25">
      <c r="I1379" s="7"/>
    </row>
    <row r="1380" spans="9:9" x14ac:dyDescent="0.25">
      <c r="I1380" s="7"/>
    </row>
    <row r="1381" spans="9:9" x14ac:dyDescent="0.25">
      <c r="I1381" s="7"/>
    </row>
    <row r="1382" spans="9:9" x14ac:dyDescent="0.25">
      <c r="I1382" s="7"/>
    </row>
    <row r="1383" spans="9:9" x14ac:dyDescent="0.25">
      <c r="I1383" s="7"/>
    </row>
    <row r="1384" spans="9:9" x14ac:dyDescent="0.25">
      <c r="I1384" s="7"/>
    </row>
    <row r="1385" spans="9:9" x14ac:dyDescent="0.25">
      <c r="I1385" s="7"/>
    </row>
    <row r="1386" spans="9:9" x14ac:dyDescent="0.25">
      <c r="I1386" s="7"/>
    </row>
    <row r="1387" spans="9:9" x14ac:dyDescent="0.25">
      <c r="I1387" s="7"/>
    </row>
    <row r="1388" spans="9:9" x14ac:dyDescent="0.25">
      <c r="I1388" s="7"/>
    </row>
    <row r="1389" spans="9:9" x14ac:dyDescent="0.25">
      <c r="I1389" s="7"/>
    </row>
    <row r="1390" spans="9:9" x14ac:dyDescent="0.25">
      <c r="I1390" s="7"/>
    </row>
    <row r="1391" spans="9:9" x14ac:dyDescent="0.25">
      <c r="I1391" s="7"/>
    </row>
    <row r="1392" spans="9:9" x14ac:dyDescent="0.25">
      <c r="I1392" s="7"/>
    </row>
    <row r="1393" spans="9:9" x14ac:dyDescent="0.25">
      <c r="I1393" s="7"/>
    </row>
    <row r="1394" spans="9:9" x14ac:dyDescent="0.25">
      <c r="I1394" s="7"/>
    </row>
    <row r="1395" spans="9:9" x14ac:dyDescent="0.25">
      <c r="I1395" s="7"/>
    </row>
    <row r="1396" spans="9:9" x14ac:dyDescent="0.25">
      <c r="I1396" s="7"/>
    </row>
    <row r="1397" spans="9:9" x14ac:dyDescent="0.25">
      <c r="I1397" s="7"/>
    </row>
    <row r="1398" spans="9:9" x14ac:dyDescent="0.25">
      <c r="I1398" s="7"/>
    </row>
    <row r="1399" spans="9:9" x14ac:dyDescent="0.25">
      <c r="I1399" s="7"/>
    </row>
    <row r="1400" spans="9:9" x14ac:dyDescent="0.25">
      <c r="I1400" s="7"/>
    </row>
    <row r="1401" spans="9:9" x14ac:dyDescent="0.25">
      <c r="I1401" s="7"/>
    </row>
    <row r="1402" spans="9:9" x14ac:dyDescent="0.25">
      <c r="I1402" s="7"/>
    </row>
    <row r="1403" spans="9:9" x14ac:dyDescent="0.25">
      <c r="I1403" s="7"/>
    </row>
    <row r="1404" spans="9:9" x14ac:dyDescent="0.25">
      <c r="I1404" s="7"/>
    </row>
    <row r="1405" spans="9:9" x14ac:dyDescent="0.25">
      <c r="I1405" s="7"/>
    </row>
    <row r="1406" spans="9:9" x14ac:dyDescent="0.25">
      <c r="I1406" s="7"/>
    </row>
    <row r="1407" spans="9:9" x14ac:dyDescent="0.25">
      <c r="I1407" s="7"/>
    </row>
    <row r="1408" spans="9:9" x14ac:dyDescent="0.25">
      <c r="I1408" s="7"/>
    </row>
    <row r="1409" spans="9:9" x14ac:dyDescent="0.25">
      <c r="I1409" s="7"/>
    </row>
    <row r="1410" spans="9:9" x14ac:dyDescent="0.25">
      <c r="I1410" s="7"/>
    </row>
    <row r="1411" spans="9:9" x14ac:dyDescent="0.25">
      <c r="I1411" s="7"/>
    </row>
    <row r="1412" spans="9:9" x14ac:dyDescent="0.25">
      <c r="I1412" s="7"/>
    </row>
    <row r="1413" spans="9:9" x14ac:dyDescent="0.25">
      <c r="I1413" s="7"/>
    </row>
    <row r="1414" spans="9:9" x14ac:dyDescent="0.25">
      <c r="I1414" s="7"/>
    </row>
    <row r="1415" spans="9:9" x14ac:dyDescent="0.25">
      <c r="I1415" s="7"/>
    </row>
    <row r="1416" spans="9:9" x14ac:dyDescent="0.25">
      <c r="I1416" s="7"/>
    </row>
    <row r="1417" spans="9:9" x14ac:dyDescent="0.25">
      <c r="I1417" s="7"/>
    </row>
    <row r="1418" spans="9:9" x14ac:dyDescent="0.25">
      <c r="I1418" s="7"/>
    </row>
    <row r="1419" spans="9:9" x14ac:dyDescent="0.25">
      <c r="I1419" s="7"/>
    </row>
    <row r="1420" spans="9:9" x14ac:dyDescent="0.25">
      <c r="I1420" s="7"/>
    </row>
    <row r="1421" spans="9:9" x14ac:dyDescent="0.25">
      <c r="I1421" s="7"/>
    </row>
    <row r="1422" spans="9:9" x14ac:dyDescent="0.25">
      <c r="I1422" s="7"/>
    </row>
    <row r="1423" spans="9:9" x14ac:dyDescent="0.25">
      <c r="I1423" s="7"/>
    </row>
    <row r="1424" spans="9:9" x14ac:dyDescent="0.25">
      <c r="I1424" s="7"/>
    </row>
    <row r="1425" spans="9:9" x14ac:dyDescent="0.25">
      <c r="I1425" s="7"/>
    </row>
    <row r="1426" spans="9:9" x14ac:dyDescent="0.25">
      <c r="I1426" s="7"/>
    </row>
    <row r="1427" spans="9:9" x14ac:dyDescent="0.25">
      <c r="I1427" s="7"/>
    </row>
    <row r="1428" spans="9:9" x14ac:dyDescent="0.25">
      <c r="I1428" s="7"/>
    </row>
    <row r="1429" spans="9:9" x14ac:dyDescent="0.25">
      <c r="I1429" s="7"/>
    </row>
    <row r="1430" spans="9:9" x14ac:dyDescent="0.25">
      <c r="I1430" s="7"/>
    </row>
    <row r="1431" spans="9:9" x14ac:dyDescent="0.25">
      <c r="I1431" s="7"/>
    </row>
    <row r="1432" spans="9:9" x14ac:dyDescent="0.25">
      <c r="I1432" s="7"/>
    </row>
    <row r="1433" spans="9:9" x14ac:dyDescent="0.25">
      <c r="I1433" s="7"/>
    </row>
    <row r="1434" spans="9:9" x14ac:dyDescent="0.25">
      <c r="I1434" s="7"/>
    </row>
    <row r="1435" spans="9:9" x14ac:dyDescent="0.25">
      <c r="I1435" s="7"/>
    </row>
    <row r="1436" spans="9:9" x14ac:dyDescent="0.25">
      <c r="I1436" s="7"/>
    </row>
    <row r="1437" spans="9:9" x14ac:dyDescent="0.25">
      <c r="I1437" s="7"/>
    </row>
    <row r="1438" spans="9:9" x14ac:dyDescent="0.25">
      <c r="I1438" s="7"/>
    </row>
    <row r="1439" spans="9:9" x14ac:dyDescent="0.25">
      <c r="I1439" s="7"/>
    </row>
    <row r="1440" spans="9:9" x14ac:dyDescent="0.25">
      <c r="I1440" s="7"/>
    </row>
    <row r="1441" spans="9:9" x14ac:dyDescent="0.25">
      <c r="I1441" s="7"/>
    </row>
    <row r="1442" spans="9:9" x14ac:dyDescent="0.25">
      <c r="I1442" s="7"/>
    </row>
    <row r="1443" spans="9:9" x14ac:dyDescent="0.25">
      <c r="I1443" s="7"/>
    </row>
    <row r="1444" spans="9:9" x14ac:dyDescent="0.25">
      <c r="I1444" s="7"/>
    </row>
    <row r="1445" spans="9:9" x14ac:dyDescent="0.25">
      <c r="I1445" s="7"/>
    </row>
    <row r="1446" spans="9:9" x14ac:dyDescent="0.25">
      <c r="I1446" s="7"/>
    </row>
    <row r="1447" spans="9:9" x14ac:dyDescent="0.25">
      <c r="I1447" s="7"/>
    </row>
    <row r="1448" spans="9:9" x14ac:dyDescent="0.25">
      <c r="I1448" s="7"/>
    </row>
    <row r="1449" spans="9:9" x14ac:dyDescent="0.25">
      <c r="I1449" s="7"/>
    </row>
    <row r="1450" spans="9:9" x14ac:dyDescent="0.25">
      <c r="I1450" s="7"/>
    </row>
    <row r="1451" spans="9:9" x14ac:dyDescent="0.25">
      <c r="I1451" s="7"/>
    </row>
    <row r="1452" spans="9:9" x14ac:dyDescent="0.25">
      <c r="I1452" s="7"/>
    </row>
    <row r="1453" spans="9:9" x14ac:dyDescent="0.25">
      <c r="I1453" s="7"/>
    </row>
    <row r="1454" spans="9:9" x14ac:dyDescent="0.25">
      <c r="I1454" s="7"/>
    </row>
    <row r="1455" spans="9:9" x14ac:dyDescent="0.25">
      <c r="I1455" s="7"/>
    </row>
    <row r="1456" spans="9:9" x14ac:dyDescent="0.25">
      <c r="I1456" s="7"/>
    </row>
    <row r="1457" spans="9:9" x14ac:dyDescent="0.25">
      <c r="I1457" s="7"/>
    </row>
    <row r="1458" spans="9:9" x14ac:dyDescent="0.25">
      <c r="I1458" s="7"/>
    </row>
    <row r="1459" spans="9:9" x14ac:dyDescent="0.25">
      <c r="I1459" s="7"/>
    </row>
    <row r="1460" spans="9:9" x14ac:dyDescent="0.25">
      <c r="I1460" s="7"/>
    </row>
    <row r="1461" spans="9:9" x14ac:dyDescent="0.25">
      <c r="I1461" s="7"/>
    </row>
    <row r="1462" spans="9:9" x14ac:dyDescent="0.25">
      <c r="I1462" s="7"/>
    </row>
    <row r="1463" spans="9:9" x14ac:dyDescent="0.25">
      <c r="I1463" s="7"/>
    </row>
    <row r="1464" spans="9:9" x14ac:dyDescent="0.25">
      <c r="I1464" s="7"/>
    </row>
    <row r="1465" spans="9:9" x14ac:dyDescent="0.25">
      <c r="I1465" s="7"/>
    </row>
    <row r="1466" spans="9:9" x14ac:dyDescent="0.25">
      <c r="I1466" s="7"/>
    </row>
    <row r="1467" spans="9:9" x14ac:dyDescent="0.25">
      <c r="I1467" s="7"/>
    </row>
    <row r="1468" spans="9:9" x14ac:dyDescent="0.25">
      <c r="I1468" s="7"/>
    </row>
    <row r="1469" spans="9:9" x14ac:dyDescent="0.25">
      <c r="I1469" s="7"/>
    </row>
    <row r="1470" spans="9:9" x14ac:dyDescent="0.25">
      <c r="I1470" s="7"/>
    </row>
    <row r="1471" spans="9:9" x14ac:dyDescent="0.25">
      <c r="I1471" s="7"/>
    </row>
    <row r="1472" spans="9:9" x14ac:dyDescent="0.25">
      <c r="I1472" s="7"/>
    </row>
    <row r="1473" spans="9:9" x14ac:dyDescent="0.25">
      <c r="I1473" s="7"/>
    </row>
    <row r="1474" spans="9:9" x14ac:dyDescent="0.25">
      <c r="I1474" s="7"/>
    </row>
    <row r="1475" spans="9:9" x14ac:dyDescent="0.25">
      <c r="I1475" s="7"/>
    </row>
    <row r="1476" spans="9:9" x14ac:dyDescent="0.25">
      <c r="I1476" s="7"/>
    </row>
    <row r="1477" spans="9:9" x14ac:dyDescent="0.25">
      <c r="I1477" s="7"/>
    </row>
    <row r="1478" spans="9:9" x14ac:dyDescent="0.25">
      <c r="I1478" s="7"/>
    </row>
    <row r="1479" spans="9:9" x14ac:dyDescent="0.25">
      <c r="I1479" s="7"/>
    </row>
    <row r="1480" spans="9:9" x14ac:dyDescent="0.25">
      <c r="I1480" s="7"/>
    </row>
    <row r="1481" spans="9:9" x14ac:dyDescent="0.25">
      <c r="I1481" s="7"/>
    </row>
    <row r="1482" spans="9:9" x14ac:dyDescent="0.25">
      <c r="I1482" s="7"/>
    </row>
    <row r="1483" spans="9:9" x14ac:dyDescent="0.25">
      <c r="I1483" s="7"/>
    </row>
    <row r="1484" spans="9:9" x14ac:dyDescent="0.25">
      <c r="I1484" s="7"/>
    </row>
    <row r="1485" spans="9:9" x14ac:dyDescent="0.25">
      <c r="I1485" s="7"/>
    </row>
    <row r="1486" spans="9:9" x14ac:dyDescent="0.25">
      <c r="I1486" s="7"/>
    </row>
    <row r="1487" spans="9:9" x14ac:dyDescent="0.25">
      <c r="I1487" s="7"/>
    </row>
    <row r="1488" spans="9:9" x14ac:dyDescent="0.25">
      <c r="I1488" s="7"/>
    </row>
    <row r="1489" spans="9:9" x14ac:dyDescent="0.25">
      <c r="I1489" s="7"/>
    </row>
    <row r="1490" spans="9:9" x14ac:dyDescent="0.25">
      <c r="I1490" s="7"/>
    </row>
    <row r="1491" spans="9:9" x14ac:dyDescent="0.25">
      <c r="I1491" s="7"/>
    </row>
    <row r="1492" spans="9:9" x14ac:dyDescent="0.25">
      <c r="I1492" s="7"/>
    </row>
    <row r="1493" spans="9:9" x14ac:dyDescent="0.25">
      <c r="I1493" s="7"/>
    </row>
    <row r="1494" spans="9:9" x14ac:dyDescent="0.25">
      <c r="I1494" s="7"/>
    </row>
    <row r="1495" spans="9:9" x14ac:dyDescent="0.25">
      <c r="I1495" s="7"/>
    </row>
    <row r="1496" spans="9:9" x14ac:dyDescent="0.25">
      <c r="I1496" s="7"/>
    </row>
    <row r="1497" spans="9:9" x14ac:dyDescent="0.25">
      <c r="I1497" s="7"/>
    </row>
    <row r="1498" spans="9:9" x14ac:dyDescent="0.25">
      <c r="I1498" s="7"/>
    </row>
    <row r="1499" spans="9:9" x14ac:dyDescent="0.25">
      <c r="I1499" s="7"/>
    </row>
    <row r="1500" spans="9:9" x14ac:dyDescent="0.25">
      <c r="I1500" s="7"/>
    </row>
    <row r="1501" spans="9:9" x14ac:dyDescent="0.25">
      <c r="I1501" s="7"/>
    </row>
    <row r="1502" spans="9:9" x14ac:dyDescent="0.25">
      <c r="I1502" s="7"/>
    </row>
    <row r="1503" spans="9:9" x14ac:dyDescent="0.25">
      <c r="I1503" s="7"/>
    </row>
    <row r="1504" spans="9:9" x14ac:dyDescent="0.25">
      <c r="I1504" s="7"/>
    </row>
    <row r="1505" spans="9:9" x14ac:dyDescent="0.25">
      <c r="I1505" s="7"/>
    </row>
    <row r="1506" spans="9:9" x14ac:dyDescent="0.25">
      <c r="I1506" s="7"/>
    </row>
    <row r="1507" spans="9:9" x14ac:dyDescent="0.25">
      <c r="I1507" s="7"/>
    </row>
    <row r="1508" spans="9:9" x14ac:dyDescent="0.25">
      <c r="I1508" s="7"/>
    </row>
    <row r="1509" spans="9:9" x14ac:dyDescent="0.25">
      <c r="I1509" s="7"/>
    </row>
    <row r="1510" spans="9:9" x14ac:dyDescent="0.25">
      <c r="I1510" s="7"/>
    </row>
    <row r="1511" spans="9:9" x14ac:dyDescent="0.25">
      <c r="I1511" s="7"/>
    </row>
    <row r="1512" spans="9:9" x14ac:dyDescent="0.25">
      <c r="I1512" s="7"/>
    </row>
    <row r="1513" spans="9:9" x14ac:dyDescent="0.25">
      <c r="I1513" s="7"/>
    </row>
    <row r="1514" spans="9:9" x14ac:dyDescent="0.25">
      <c r="I1514" s="7"/>
    </row>
    <row r="1515" spans="9:9" x14ac:dyDescent="0.25">
      <c r="I1515" s="7"/>
    </row>
    <row r="1516" spans="9:9" x14ac:dyDescent="0.25">
      <c r="I1516" s="7"/>
    </row>
    <row r="1517" spans="9:9" x14ac:dyDescent="0.25">
      <c r="I1517" s="7"/>
    </row>
    <row r="1518" spans="9:9" x14ac:dyDescent="0.25">
      <c r="I1518" s="7"/>
    </row>
    <row r="1519" spans="9:9" x14ac:dyDescent="0.25">
      <c r="I1519" s="7"/>
    </row>
    <row r="1520" spans="9:9" x14ac:dyDescent="0.25">
      <c r="I1520" s="7"/>
    </row>
    <row r="1521" spans="9:9" x14ac:dyDescent="0.25">
      <c r="I1521" s="7"/>
    </row>
    <row r="1522" spans="9:9" x14ac:dyDescent="0.25">
      <c r="I1522" s="7"/>
    </row>
    <row r="1523" spans="9:9" x14ac:dyDescent="0.25">
      <c r="I1523" s="7"/>
    </row>
    <row r="1524" spans="9:9" x14ac:dyDescent="0.25">
      <c r="I1524" s="7"/>
    </row>
    <row r="1525" spans="9:9" x14ac:dyDescent="0.25">
      <c r="I1525" s="7"/>
    </row>
    <row r="1526" spans="9:9" x14ac:dyDescent="0.25">
      <c r="I1526" s="7"/>
    </row>
    <row r="1527" spans="9:9" x14ac:dyDescent="0.25">
      <c r="I1527" s="7"/>
    </row>
    <row r="1528" spans="9:9" x14ac:dyDescent="0.25">
      <c r="I1528" s="7"/>
    </row>
    <row r="1529" spans="9:9" x14ac:dyDescent="0.25">
      <c r="I1529" s="7"/>
    </row>
    <row r="1530" spans="9:9" x14ac:dyDescent="0.25">
      <c r="I1530" s="7"/>
    </row>
    <row r="1531" spans="9:9" x14ac:dyDescent="0.25">
      <c r="I1531" s="7"/>
    </row>
    <row r="1532" spans="9:9" x14ac:dyDescent="0.25">
      <c r="I1532" s="7"/>
    </row>
    <row r="1533" spans="9:9" x14ac:dyDescent="0.25">
      <c r="I1533" s="7"/>
    </row>
    <row r="1534" spans="9:9" x14ac:dyDescent="0.25">
      <c r="I1534" s="7"/>
    </row>
    <row r="1535" spans="9:9" x14ac:dyDescent="0.25">
      <c r="I1535" s="7"/>
    </row>
    <row r="1536" spans="9:9" x14ac:dyDescent="0.25">
      <c r="I1536" s="7"/>
    </row>
    <row r="1537" spans="9:9" x14ac:dyDescent="0.25">
      <c r="I1537" s="7"/>
    </row>
    <row r="1538" spans="9:9" x14ac:dyDescent="0.25">
      <c r="I1538" s="7"/>
    </row>
    <row r="1539" spans="9:9" x14ac:dyDescent="0.25">
      <c r="I1539" s="7"/>
    </row>
    <row r="1540" spans="9:9" x14ac:dyDescent="0.25">
      <c r="I1540" s="7"/>
    </row>
    <row r="1541" spans="9:9" x14ac:dyDescent="0.25">
      <c r="I1541" s="7"/>
    </row>
    <row r="1542" spans="9:9" x14ac:dyDescent="0.25">
      <c r="I1542" s="7"/>
    </row>
    <row r="1543" spans="9:9" x14ac:dyDescent="0.25">
      <c r="I1543" s="7"/>
    </row>
    <row r="1544" spans="9:9" x14ac:dyDescent="0.25">
      <c r="I1544" s="7"/>
    </row>
    <row r="1545" spans="9:9" x14ac:dyDescent="0.25">
      <c r="I1545" s="7"/>
    </row>
    <row r="1546" spans="9:9" x14ac:dyDescent="0.25">
      <c r="I1546" s="7"/>
    </row>
    <row r="1547" spans="9:9" x14ac:dyDescent="0.25">
      <c r="I1547" s="7"/>
    </row>
    <row r="1548" spans="9:9" x14ac:dyDescent="0.25">
      <c r="I1548" s="7"/>
    </row>
    <row r="1549" spans="9:9" x14ac:dyDescent="0.25">
      <c r="I1549" s="7"/>
    </row>
    <row r="1550" spans="9:9" x14ac:dyDescent="0.25">
      <c r="I1550" s="7"/>
    </row>
    <row r="1551" spans="9:9" x14ac:dyDescent="0.25">
      <c r="I1551" s="7"/>
    </row>
    <row r="1552" spans="9:9" x14ac:dyDescent="0.25">
      <c r="I1552" s="7"/>
    </row>
    <row r="1553" spans="9:9" x14ac:dyDescent="0.25">
      <c r="I1553" s="7"/>
    </row>
    <row r="1554" spans="9:9" x14ac:dyDescent="0.25">
      <c r="I1554" s="7"/>
    </row>
    <row r="1555" spans="9:9" x14ac:dyDescent="0.25">
      <c r="I1555" s="7"/>
    </row>
    <row r="1556" spans="9:9" x14ac:dyDescent="0.25">
      <c r="I1556" s="7"/>
    </row>
    <row r="1557" spans="9:9" x14ac:dyDescent="0.25">
      <c r="I1557" s="7"/>
    </row>
    <row r="1558" spans="9:9" x14ac:dyDescent="0.25">
      <c r="I1558" s="7"/>
    </row>
    <row r="1559" spans="9:9" x14ac:dyDescent="0.25">
      <c r="I1559" s="7"/>
    </row>
    <row r="1560" spans="9:9" x14ac:dyDescent="0.25">
      <c r="I1560" s="7"/>
    </row>
    <row r="1561" spans="9:9" x14ac:dyDescent="0.25">
      <c r="I1561" s="7"/>
    </row>
    <row r="1562" spans="9:9" x14ac:dyDescent="0.25">
      <c r="I1562" s="7"/>
    </row>
    <row r="1563" spans="9:9" x14ac:dyDescent="0.25">
      <c r="I1563" s="7"/>
    </row>
    <row r="1564" spans="9:9" x14ac:dyDescent="0.25">
      <c r="I1564" s="7"/>
    </row>
    <row r="1565" spans="9:9" x14ac:dyDescent="0.25">
      <c r="I1565" s="7"/>
    </row>
    <row r="1566" spans="9:9" x14ac:dyDescent="0.25">
      <c r="I1566" s="7"/>
    </row>
    <row r="1567" spans="9:9" x14ac:dyDescent="0.25">
      <c r="I1567" s="7"/>
    </row>
    <row r="1568" spans="9:9" x14ac:dyDescent="0.25">
      <c r="I1568" s="7"/>
    </row>
    <row r="1569" spans="9:9" x14ac:dyDescent="0.25">
      <c r="I1569" s="7"/>
    </row>
    <row r="1570" spans="9:9" x14ac:dyDescent="0.25">
      <c r="I1570" s="7"/>
    </row>
    <row r="1571" spans="9:9" x14ac:dyDescent="0.25">
      <c r="I1571" s="7"/>
    </row>
    <row r="1572" spans="9:9" x14ac:dyDescent="0.25">
      <c r="I1572" s="7"/>
    </row>
    <row r="1573" spans="9:9" x14ac:dyDescent="0.25">
      <c r="I1573" s="7"/>
    </row>
    <row r="1574" spans="9:9" x14ac:dyDescent="0.25">
      <c r="I1574" s="7"/>
    </row>
    <row r="1575" spans="9:9" x14ac:dyDescent="0.25">
      <c r="I1575" s="7"/>
    </row>
    <row r="1576" spans="9:9" x14ac:dyDescent="0.25">
      <c r="I1576" s="7"/>
    </row>
    <row r="1577" spans="9:9" x14ac:dyDescent="0.25">
      <c r="I1577" s="7"/>
    </row>
    <row r="1578" spans="9:9" x14ac:dyDescent="0.25">
      <c r="I1578" s="7"/>
    </row>
    <row r="1579" spans="9:9" x14ac:dyDescent="0.25">
      <c r="I1579" s="7"/>
    </row>
    <row r="1580" spans="9:9" x14ac:dyDescent="0.25">
      <c r="I1580" s="7"/>
    </row>
    <row r="1581" spans="9:9" x14ac:dyDescent="0.25">
      <c r="I1581" s="7"/>
    </row>
    <row r="1582" spans="9:9" x14ac:dyDescent="0.25">
      <c r="I1582" s="7"/>
    </row>
    <row r="1583" spans="9:9" x14ac:dyDescent="0.25">
      <c r="I1583" s="7"/>
    </row>
    <row r="1584" spans="9:9" x14ac:dyDescent="0.25">
      <c r="I1584" s="7"/>
    </row>
    <row r="1585" spans="9:9" x14ac:dyDescent="0.25">
      <c r="I1585" s="7"/>
    </row>
    <row r="1586" spans="9:9" x14ac:dyDescent="0.25">
      <c r="I1586" s="7"/>
    </row>
    <row r="1587" spans="9:9" x14ac:dyDescent="0.25">
      <c r="I1587" s="7"/>
    </row>
    <row r="1588" spans="9:9" x14ac:dyDescent="0.25">
      <c r="I1588" s="7"/>
    </row>
    <row r="1589" spans="9:9" x14ac:dyDescent="0.25">
      <c r="I1589" s="7"/>
    </row>
    <row r="1590" spans="9:9" x14ac:dyDescent="0.25">
      <c r="I1590" s="7"/>
    </row>
    <row r="1591" spans="9:9" x14ac:dyDescent="0.25">
      <c r="I1591" s="7"/>
    </row>
    <row r="1592" spans="9:9" x14ac:dyDescent="0.25">
      <c r="I1592" s="7"/>
    </row>
    <row r="1593" spans="9:9" x14ac:dyDescent="0.25">
      <c r="I1593" s="7"/>
    </row>
    <row r="1594" spans="9:9" x14ac:dyDescent="0.25">
      <c r="I1594" s="7"/>
    </row>
    <row r="1595" spans="9:9" x14ac:dyDescent="0.25">
      <c r="I1595" s="7"/>
    </row>
    <row r="1596" spans="9:9" x14ac:dyDescent="0.25">
      <c r="I1596" s="7"/>
    </row>
    <row r="1597" spans="9:9" x14ac:dyDescent="0.25">
      <c r="I1597" s="7"/>
    </row>
    <row r="1598" spans="9:9" x14ac:dyDescent="0.25">
      <c r="I1598" s="7"/>
    </row>
    <row r="1599" spans="9:9" x14ac:dyDescent="0.25">
      <c r="I1599" s="7"/>
    </row>
    <row r="1600" spans="9:9" x14ac:dyDescent="0.25">
      <c r="I1600" s="7"/>
    </row>
    <row r="1601" spans="9:9" x14ac:dyDescent="0.25">
      <c r="I1601" s="7"/>
    </row>
    <row r="1602" spans="9:9" x14ac:dyDescent="0.25">
      <c r="I1602" s="7"/>
    </row>
    <row r="1603" spans="9:9" x14ac:dyDescent="0.25">
      <c r="I1603" s="7"/>
    </row>
    <row r="1604" spans="9:9" x14ac:dyDescent="0.25">
      <c r="I1604" s="7"/>
    </row>
    <row r="1605" spans="9:9" x14ac:dyDescent="0.25">
      <c r="I1605" s="7"/>
    </row>
    <row r="1606" spans="9:9" x14ac:dyDescent="0.25">
      <c r="I1606" s="7"/>
    </row>
    <row r="1607" spans="9:9" x14ac:dyDescent="0.25">
      <c r="I1607" s="7"/>
    </row>
    <row r="1608" spans="9:9" x14ac:dyDescent="0.25">
      <c r="I1608" s="7"/>
    </row>
    <row r="1609" spans="9:9" x14ac:dyDescent="0.25">
      <c r="I1609" s="7"/>
    </row>
    <row r="1610" spans="9:9" x14ac:dyDescent="0.25">
      <c r="I1610" s="7"/>
    </row>
    <row r="1611" spans="9:9" x14ac:dyDescent="0.25">
      <c r="I1611" s="7"/>
    </row>
    <row r="1612" spans="9:9" x14ac:dyDescent="0.25">
      <c r="I1612" s="7"/>
    </row>
    <row r="1613" spans="9:9" x14ac:dyDescent="0.25">
      <c r="I1613" s="7"/>
    </row>
    <row r="1614" spans="9:9" x14ac:dyDescent="0.25">
      <c r="I1614" s="7"/>
    </row>
    <row r="1615" spans="9:9" x14ac:dyDescent="0.25">
      <c r="I1615" s="7"/>
    </row>
    <row r="1616" spans="9:9" x14ac:dyDescent="0.25">
      <c r="I1616" s="7"/>
    </row>
    <row r="1617" spans="9:9" x14ac:dyDescent="0.25">
      <c r="I1617" s="7"/>
    </row>
    <row r="1618" spans="9:9" x14ac:dyDescent="0.25">
      <c r="I1618" s="7"/>
    </row>
    <row r="1619" spans="9:9" x14ac:dyDescent="0.25">
      <c r="I1619" s="7"/>
    </row>
    <row r="1620" spans="9:9" x14ac:dyDescent="0.25">
      <c r="I1620" s="7"/>
    </row>
    <row r="1621" spans="9:9" x14ac:dyDescent="0.25">
      <c r="I1621" s="7"/>
    </row>
    <row r="1622" spans="9:9" x14ac:dyDescent="0.25">
      <c r="I1622" s="7"/>
    </row>
    <row r="1623" spans="9:9" x14ac:dyDescent="0.25">
      <c r="I1623" s="7"/>
    </row>
    <row r="1624" spans="9:9" x14ac:dyDescent="0.25">
      <c r="I1624" s="7"/>
    </row>
    <row r="1625" spans="9:9" x14ac:dyDescent="0.25">
      <c r="I1625" s="7"/>
    </row>
    <row r="1626" spans="9:9" x14ac:dyDescent="0.25">
      <c r="I1626" s="7"/>
    </row>
    <row r="1627" spans="9:9" x14ac:dyDescent="0.25">
      <c r="I1627" s="7"/>
    </row>
    <row r="1628" spans="9:9" x14ac:dyDescent="0.25">
      <c r="I1628" s="7"/>
    </row>
    <row r="1629" spans="9:9" x14ac:dyDescent="0.25">
      <c r="I1629" s="7"/>
    </row>
    <row r="1630" spans="9:9" x14ac:dyDescent="0.25">
      <c r="I1630" s="7"/>
    </row>
    <row r="1631" spans="9:9" x14ac:dyDescent="0.25">
      <c r="I1631" s="7"/>
    </row>
    <row r="1632" spans="9:9" x14ac:dyDescent="0.25">
      <c r="I1632" s="7"/>
    </row>
    <row r="1633" spans="9:9" x14ac:dyDescent="0.25">
      <c r="I1633" s="7"/>
    </row>
    <row r="1634" spans="9:9" x14ac:dyDescent="0.25">
      <c r="I1634" s="7"/>
    </row>
    <row r="1635" spans="9:9" x14ac:dyDescent="0.25">
      <c r="I1635" s="7"/>
    </row>
    <row r="1636" spans="9:9" x14ac:dyDescent="0.25">
      <c r="I1636" s="7"/>
    </row>
    <row r="1637" spans="9:9" x14ac:dyDescent="0.25">
      <c r="I1637" s="7"/>
    </row>
    <row r="1638" spans="9:9" x14ac:dyDescent="0.25">
      <c r="I1638" s="7"/>
    </row>
    <row r="1639" spans="9:9" x14ac:dyDescent="0.25">
      <c r="I1639" s="7"/>
    </row>
    <row r="1640" spans="9:9" x14ac:dyDescent="0.25">
      <c r="I1640" s="7"/>
    </row>
    <row r="1641" spans="9:9" x14ac:dyDescent="0.25">
      <c r="I1641" s="7"/>
    </row>
    <row r="1642" spans="9:9" x14ac:dyDescent="0.25">
      <c r="I1642" s="7"/>
    </row>
    <row r="1643" spans="9:9" x14ac:dyDescent="0.25">
      <c r="I1643" s="7"/>
    </row>
    <row r="1644" spans="9:9" x14ac:dyDescent="0.25">
      <c r="I1644" s="7"/>
    </row>
    <row r="1645" spans="9:9" x14ac:dyDescent="0.25">
      <c r="I1645" s="7"/>
    </row>
    <row r="1646" spans="9:9" x14ac:dyDescent="0.25">
      <c r="I1646" s="7"/>
    </row>
    <row r="1647" spans="9:9" x14ac:dyDescent="0.25">
      <c r="I1647" s="7"/>
    </row>
    <row r="1648" spans="9:9" x14ac:dyDescent="0.25">
      <c r="I1648" s="7"/>
    </row>
    <row r="1649" spans="9:9" x14ac:dyDescent="0.25">
      <c r="I1649" s="7"/>
    </row>
    <row r="1650" spans="9:9" x14ac:dyDescent="0.25">
      <c r="I1650" s="7"/>
    </row>
    <row r="1651" spans="9:9" x14ac:dyDescent="0.25">
      <c r="I1651" s="7"/>
    </row>
    <row r="1652" spans="9:9" x14ac:dyDescent="0.25">
      <c r="I1652" s="7"/>
    </row>
    <row r="1653" spans="9:9" x14ac:dyDescent="0.25">
      <c r="I1653" s="7"/>
    </row>
    <row r="1654" spans="9:9" x14ac:dyDescent="0.25">
      <c r="I1654" s="7"/>
    </row>
    <row r="1655" spans="9:9" x14ac:dyDescent="0.25">
      <c r="I1655" s="7"/>
    </row>
    <row r="1656" spans="9:9" x14ac:dyDescent="0.25">
      <c r="I1656" s="7"/>
    </row>
    <row r="1657" spans="9:9" x14ac:dyDescent="0.25">
      <c r="I1657" s="7"/>
    </row>
    <row r="1658" spans="9:9" x14ac:dyDescent="0.25">
      <c r="I1658" s="7"/>
    </row>
    <row r="1659" spans="9:9" x14ac:dyDescent="0.25">
      <c r="I1659" s="7"/>
    </row>
    <row r="1660" spans="9:9" x14ac:dyDescent="0.25">
      <c r="I1660" s="7"/>
    </row>
    <row r="1661" spans="9:9" x14ac:dyDescent="0.25">
      <c r="I1661" s="7"/>
    </row>
    <row r="1662" spans="9:9" x14ac:dyDescent="0.25">
      <c r="I1662" s="7"/>
    </row>
    <row r="1663" spans="9:9" x14ac:dyDescent="0.25">
      <c r="I1663" s="7"/>
    </row>
    <row r="1664" spans="9:9" x14ac:dyDescent="0.25">
      <c r="I1664" s="7"/>
    </row>
    <row r="1665" spans="9:9" x14ac:dyDescent="0.25">
      <c r="I1665" s="7"/>
    </row>
    <row r="1666" spans="9:9" x14ac:dyDescent="0.25">
      <c r="I1666" s="7"/>
    </row>
    <row r="1667" spans="9:9" x14ac:dyDescent="0.25">
      <c r="I1667" s="7"/>
    </row>
    <row r="1668" spans="9:9" x14ac:dyDescent="0.25">
      <c r="I1668" s="7"/>
    </row>
    <row r="1669" spans="9:9" x14ac:dyDescent="0.25">
      <c r="I1669" s="7"/>
    </row>
    <row r="1670" spans="9:9" x14ac:dyDescent="0.25">
      <c r="I1670" s="7"/>
    </row>
    <row r="1671" spans="9:9" x14ac:dyDescent="0.25">
      <c r="I1671" s="7"/>
    </row>
    <row r="1672" spans="9:9" x14ac:dyDescent="0.25">
      <c r="I1672" s="7"/>
    </row>
    <row r="1673" spans="9:9" x14ac:dyDescent="0.25">
      <c r="I1673" s="7"/>
    </row>
    <row r="1674" spans="9:9" x14ac:dyDescent="0.25">
      <c r="I1674" s="7"/>
    </row>
    <row r="1675" spans="9:9" x14ac:dyDescent="0.25">
      <c r="I1675" s="7"/>
    </row>
    <row r="1676" spans="9:9" x14ac:dyDescent="0.25">
      <c r="I1676" s="7"/>
    </row>
    <row r="1677" spans="9:9" x14ac:dyDescent="0.25">
      <c r="I1677" s="7"/>
    </row>
    <row r="1678" spans="9:9" x14ac:dyDescent="0.25">
      <c r="I1678" s="7"/>
    </row>
    <row r="1679" spans="9:9" x14ac:dyDescent="0.25">
      <c r="I1679" s="7"/>
    </row>
    <row r="1680" spans="9:9" x14ac:dyDescent="0.25">
      <c r="I1680" s="7"/>
    </row>
    <row r="1681" spans="9:9" x14ac:dyDescent="0.25">
      <c r="I1681" s="7"/>
    </row>
    <row r="1682" spans="9:9" x14ac:dyDescent="0.25">
      <c r="I1682" s="7"/>
    </row>
    <row r="1683" spans="9:9" x14ac:dyDescent="0.25">
      <c r="I1683" s="7"/>
    </row>
    <row r="1684" spans="9:9" x14ac:dyDescent="0.25">
      <c r="I1684" s="7"/>
    </row>
    <row r="1685" spans="9:9" x14ac:dyDescent="0.25">
      <c r="I1685" s="7"/>
    </row>
    <row r="1686" spans="9:9" x14ac:dyDescent="0.25">
      <c r="I1686" s="7"/>
    </row>
    <row r="1687" spans="9:9" x14ac:dyDescent="0.25">
      <c r="I1687" s="7"/>
    </row>
    <row r="1688" spans="9:9" x14ac:dyDescent="0.25">
      <c r="I1688" s="7"/>
    </row>
    <row r="1689" spans="9:9" x14ac:dyDescent="0.25">
      <c r="I1689" s="7"/>
    </row>
    <row r="1690" spans="9:9" x14ac:dyDescent="0.25">
      <c r="I1690" s="7"/>
    </row>
    <row r="1691" spans="9:9" x14ac:dyDescent="0.25">
      <c r="I1691" s="7"/>
    </row>
    <row r="1692" spans="9:9" x14ac:dyDescent="0.25">
      <c r="I1692" s="7"/>
    </row>
    <row r="1693" spans="9:9" x14ac:dyDescent="0.25">
      <c r="I1693" s="7"/>
    </row>
    <row r="1694" spans="9:9" x14ac:dyDescent="0.25">
      <c r="I1694" s="7"/>
    </row>
    <row r="1695" spans="9:9" x14ac:dyDescent="0.25">
      <c r="I1695" s="7"/>
    </row>
    <row r="1696" spans="9:9" x14ac:dyDescent="0.25">
      <c r="I1696" s="7"/>
    </row>
    <row r="1697" spans="9:9" x14ac:dyDescent="0.25">
      <c r="I1697" s="7"/>
    </row>
    <row r="1698" spans="9:9" x14ac:dyDescent="0.25">
      <c r="I1698" s="7"/>
    </row>
    <row r="1699" spans="9:9" x14ac:dyDescent="0.25">
      <c r="I1699" s="7"/>
    </row>
    <row r="1700" spans="9:9" x14ac:dyDescent="0.25">
      <c r="I1700" s="7"/>
    </row>
    <row r="1701" spans="9:9" x14ac:dyDescent="0.25">
      <c r="I1701" s="7"/>
    </row>
    <row r="1702" spans="9:9" x14ac:dyDescent="0.25">
      <c r="I1702" s="7"/>
    </row>
    <row r="1703" spans="9:9" x14ac:dyDescent="0.25">
      <c r="I1703" s="7"/>
    </row>
    <row r="1704" spans="9:9" x14ac:dyDescent="0.25">
      <c r="I1704" s="7"/>
    </row>
    <row r="1705" spans="9:9" x14ac:dyDescent="0.25">
      <c r="I1705" s="7"/>
    </row>
    <row r="1706" spans="9:9" x14ac:dyDescent="0.25">
      <c r="I1706" s="7"/>
    </row>
    <row r="1707" spans="9:9" x14ac:dyDescent="0.25">
      <c r="I1707" s="7"/>
    </row>
    <row r="1708" spans="9:9" x14ac:dyDescent="0.25">
      <c r="I1708" s="7"/>
    </row>
    <row r="1709" spans="9:9" x14ac:dyDescent="0.25">
      <c r="I1709" s="7"/>
    </row>
    <row r="1710" spans="9:9" x14ac:dyDescent="0.25">
      <c r="I1710" s="7"/>
    </row>
    <row r="1711" spans="9:9" x14ac:dyDescent="0.25">
      <c r="I1711" s="7"/>
    </row>
    <row r="1712" spans="9:9" x14ac:dyDescent="0.25">
      <c r="I1712" s="7"/>
    </row>
    <row r="1713" spans="9:9" x14ac:dyDescent="0.25">
      <c r="I1713" s="7"/>
    </row>
    <row r="1714" spans="9:9" x14ac:dyDescent="0.25">
      <c r="I1714" s="7"/>
    </row>
    <row r="1715" spans="9:9" x14ac:dyDescent="0.25">
      <c r="I1715" s="7"/>
    </row>
    <row r="1716" spans="9:9" x14ac:dyDescent="0.25">
      <c r="I1716" s="7"/>
    </row>
    <row r="1717" spans="9:9" x14ac:dyDescent="0.25">
      <c r="I1717" s="7"/>
    </row>
    <row r="1718" spans="9:9" x14ac:dyDescent="0.25">
      <c r="I1718" s="7"/>
    </row>
    <row r="1719" spans="9:9" x14ac:dyDescent="0.25">
      <c r="I1719" s="7"/>
    </row>
    <row r="1720" spans="9:9" x14ac:dyDescent="0.25">
      <c r="I1720" s="7"/>
    </row>
    <row r="1721" spans="9:9" x14ac:dyDescent="0.25">
      <c r="I1721" s="7"/>
    </row>
    <row r="1722" spans="9:9" x14ac:dyDescent="0.25">
      <c r="I1722" s="7"/>
    </row>
    <row r="1723" spans="9:9" x14ac:dyDescent="0.25">
      <c r="I1723" s="7"/>
    </row>
    <row r="1724" spans="9:9" x14ac:dyDescent="0.25">
      <c r="I1724" s="7"/>
    </row>
    <row r="1725" spans="9:9" x14ac:dyDescent="0.25">
      <c r="I1725" s="7"/>
    </row>
    <row r="1726" spans="9:9" x14ac:dyDescent="0.25">
      <c r="I1726" s="7"/>
    </row>
    <row r="1727" spans="9:9" x14ac:dyDescent="0.25">
      <c r="I1727" s="7"/>
    </row>
    <row r="1728" spans="9:9" x14ac:dyDescent="0.25">
      <c r="I1728" s="7"/>
    </row>
    <row r="1729" spans="9:9" x14ac:dyDescent="0.25">
      <c r="I1729" s="7"/>
    </row>
    <row r="1730" spans="9:9" x14ac:dyDescent="0.25">
      <c r="I1730" s="7"/>
    </row>
    <row r="1731" spans="9:9" x14ac:dyDescent="0.25">
      <c r="I1731" s="7"/>
    </row>
    <row r="1732" spans="9:9" x14ac:dyDescent="0.25">
      <c r="I1732" s="7"/>
    </row>
    <row r="1733" spans="9:9" x14ac:dyDescent="0.25">
      <c r="I1733" s="7"/>
    </row>
    <row r="1734" spans="9:9" x14ac:dyDescent="0.25">
      <c r="I1734" s="7"/>
    </row>
    <row r="1735" spans="9:9" x14ac:dyDescent="0.25">
      <c r="I1735" s="7"/>
    </row>
    <row r="1736" spans="9:9" x14ac:dyDescent="0.25">
      <c r="I1736" s="7"/>
    </row>
    <row r="1737" spans="9:9" x14ac:dyDescent="0.25">
      <c r="I1737" s="7"/>
    </row>
    <row r="1738" spans="9:9" x14ac:dyDescent="0.25">
      <c r="I1738" s="7"/>
    </row>
    <row r="1739" spans="9:9" x14ac:dyDescent="0.25">
      <c r="I1739" s="7"/>
    </row>
    <row r="1740" spans="9:9" x14ac:dyDescent="0.25">
      <c r="I1740" s="7"/>
    </row>
    <row r="1741" spans="9:9" x14ac:dyDescent="0.25">
      <c r="I1741" s="7"/>
    </row>
    <row r="1742" spans="9:9" x14ac:dyDescent="0.25">
      <c r="I1742" s="7"/>
    </row>
    <row r="1743" spans="9:9" x14ac:dyDescent="0.25">
      <c r="I1743" s="7"/>
    </row>
    <row r="1744" spans="9:9" x14ac:dyDescent="0.25">
      <c r="I1744" s="7"/>
    </row>
    <row r="1745" spans="9:9" x14ac:dyDescent="0.25">
      <c r="I1745" s="7"/>
    </row>
    <row r="1746" spans="9:9" x14ac:dyDescent="0.25">
      <c r="I1746" s="7"/>
    </row>
    <row r="1747" spans="9:9" x14ac:dyDescent="0.25">
      <c r="I1747" s="7"/>
    </row>
    <row r="1748" spans="9:9" x14ac:dyDescent="0.25">
      <c r="I1748" s="7"/>
    </row>
    <row r="1749" spans="9:9" x14ac:dyDescent="0.25">
      <c r="I1749" s="7"/>
    </row>
    <row r="1750" spans="9:9" x14ac:dyDescent="0.25">
      <c r="I1750" s="7"/>
    </row>
    <row r="1751" spans="9:9" x14ac:dyDescent="0.25">
      <c r="I1751" s="7"/>
    </row>
    <row r="1752" spans="9:9" x14ac:dyDescent="0.25">
      <c r="I1752" s="7"/>
    </row>
    <row r="1753" spans="9:9" x14ac:dyDescent="0.25">
      <c r="I1753" s="7"/>
    </row>
    <row r="1754" spans="9:9" x14ac:dyDescent="0.25">
      <c r="I1754" s="7"/>
    </row>
    <row r="1755" spans="9:9" x14ac:dyDescent="0.25">
      <c r="I1755" s="7"/>
    </row>
    <row r="1756" spans="9:9" x14ac:dyDescent="0.25">
      <c r="I1756" s="7"/>
    </row>
    <row r="1757" spans="9:9" x14ac:dyDescent="0.25">
      <c r="I1757" s="7"/>
    </row>
    <row r="1758" spans="9:9" x14ac:dyDescent="0.25">
      <c r="I1758" s="7"/>
    </row>
    <row r="1759" spans="9:9" x14ac:dyDescent="0.25">
      <c r="I1759" s="7"/>
    </row>
    <row r="1760" spans="9:9" x14ac:dyDescent="0.25">
      <c r="I1760" s="7"/>
    </row>
    <row r="1761" spans="9:9" x14ac:dyDescent="0.25">
      <c r="I1761" s="7"/>
    </row>
    <row r="1762" spans="9:9" x14ac:dyDescent="0.25">
      <c r="I1762" s="7"/>
    </row>
    <row r="1763" spans="9:9" x14ac:dyDescent="0.25">
      <c r="I1763" s="7"/>
    </row>
    <row r="1764" spans="9:9" x14ac:dyDescent="0.25">
      <c r="I1764" s="7"/>
    </row>
    <row r="1765" spans="9:9" x14ac:dyDescent="0.25">
      <c r="I1765" s="7"/>
    </row>
    <row r="1766" spans="9:9" x14ac:dyDescent="0.25">
      <c r="I1766" s="7"/>
    </row>
    <row r="1767" spans="9:9" x14ac:dyDescent="0.25">
      <c r="I1767" s="7"/>
    </row>
    <row r="1768" spans="9:9" x14ac:dyDescent="0.25">
      <c r="I1768" s="7"/>
    </row>
    <row r="1769" spans="9:9" x14ac:dyDescent="0.25">
      <c r="I1769" s="7"/>
    </row>
    <row r="1770" spans="9:9" x14ac:dyDescent="0.25">
      <c r="I1770" s="7"/>
    </row>
    <row r="1771" spans="9:9" x14ac:dyDescent="0.25">
      <c r="I1771" s="7"/>
    </row>
    <row r="1772" spans="9:9" x14ac:dyDescent="0.25">
      <c r="I1772" s="7"/>
    </row>
    <row r="1773" spans="9:9" x14ac:dyDescent="0.25">
      <c r="I1773" s="7"/>
    </row>
    <row r="1774" spans="9:9" x14ac:dyDescent="0.25">
      <c r="I1774" s="7"/>
    </row>
    <row r="1775" spans="9:9" x14ac:dyDescent="0.25">
      <c r="I1775" s="7"/>
    </row>
    <row r="1776" spans="9:9" x14ac:dyDescent="0.25">
      <c r="I1776" s="7"/>
    </row>
    <row r="1777" spans="9:9" x14ac:dyDescent="0.25">
      <c r="I1777" s="7"/>
    </row>
    <row r="1778" spans="9:9" x14ac:dyDescent="0.25">
      <c r="I1778" s="7"/>
    </row>
    <row r="1779" spans="9:9" x14ac:dyDescent="0.25">
      <c r="I1779" s="7"/>
    </row>
    <row r="1780" spans="9:9" x14ac:dyDescent="0.25">
      <c r="I1780" s="7"/>
    </row>
    <row r="1781" spans="9:9" x14ac:dyDescent="0.25">
      <c r="I1781" s="7"/>
    </row>
    <row r="1782" spans="9:9" x14ac:dyDescent="0.25">
      <c r="I1782" s="7"/>
    </row>
    <row r="1783" spans="9:9" x14ac:dyDescent="0.25">
      <c r="I1783" s="7"/>
    </row>
    <row r="1784" spans="9:9" x14ac:dyDescent="0.25">
      <c r="I1784" s="7"/>
    </row>
    <row r="1785" spans="9:9" x14ac:dyDescent="0.25">
      <c r="I1785" s="7"/>
    </row>
    <row r="1786" spans="9:9" x14ac:dyDescent="0.25">
      <c r="I1786" s="7"/>
    </row>
    <row r="1787" spans="9:9" x14ac:dyDescent="0.25">
      <c r="I1787" s="7"/>
    </row>
    <row r="1788" spans="9:9" x14ac:dyDescent="0.25">
      <c r="I1788" s="7"/>
    </row>
    <row r="1789" spans="9:9" x14ac:dyDescent="0.25">
      <c r="I1789" s="7"/>
    </row>
    <row r="1790" spans="9:9" x14ac:dyDescent="0.25">
      <c r="I1790" s="7"/>
    </row>
    <row r="1791" spans="9:9" x14ac:dyDescent="0.25">
      <c r="I1791" s="7"/>
    </row>
    <row r="1792" spans="9:9" x14ac:dyDescent="0.25">
      <c r="I1792" s="7"/>
    </row>
    <row r="1793" spans="9:9" x14ac:dyDescent="0.25">
      <c r="I1793" s="7"/>
    </row>
    <row r="1794" spans="9:9" x14ac:dyDescent="0.25">
      <c r="I1794" s="7"/>
    </row>
    <row r="1795" spans="9:9" x14ac:dyDescent="0.25">
      <c r="I1795" s="7"/>
    </row>
    <row r="1796" spans="9:9" x14ac:dyDescent="0.25">
      <c r="I1796" s="7"/>
    </row>
    <row r="1797" spans="9:9" x14ac:dyDescent="0.25">
      <c r="I1797" s="7"/>
    </row>
    <row r="1798" spans="9:9" x14ac:dyDescent="0.25">
      <c r="I1798" s="7"/>
    </row>
    <row r="1799" spans="9:9" x14ac:dyDescent="0.25">
      <c r="I1799" s="7"/>
    </row>
    <row r="1800" spans="9:9" x14ac:dyDescent="0.25">
      <c r="I1800" s="7"/>
    </row>
    <row r="1801" spans="9:9" x14ac:dyDescent="0.25">
      <c r="I1801" s="7"/>
    </row>
    <row r="1802" spans="9:9" x14ac:dyDescent="0.25">
      <c r="I1802" s="7"/>
    </row>
    <row r="1803" spans="9:9" x14ac:dyDescent="0.25">
      <c r="I1803" s="7"/>
    </row>
    <row r="1804" spans="9:9" x14ac:dyDescent="0.25">
      <c r="I1804" s="7"/>
    </row>
    <row r="1805" spans="9:9" x14ac:dyDescent="0.25">
      <c r="I1805" s="7"/>
    </row>
    <row r="1806" spans="9:9" x14ac:dyDescent="0.25">
      <c r="I1806" s="7"/>
    </row>
    <row r="1807" spans="9:9" x14ac:dyDescent="0.25">
      <c r="I1807" s="7"/>
    </row>
    <row r="1808" spans="9:9" x14ac:dyDescent="0.25">
      <c r="I1808" s="7"/>
    </row>
    <row r="1809" spans="9:9" x14ac:dyDescent="0.25">
      <c r="I1809" s="7"/>
    </row>
    <row r="1810" spans="9:9" x14ac:dyDescent="0.25">
      <c r="I1810" s="7"/>
    </row>
    <row r="1811" spans="9:9" x14ac:dyDescent="0.25">
      <c r="I1811" s="7"/>
    </row>
    <row r="1812" spans="9:9" x14ac:dyDescent="0.25">
      <c r="I1812" s="7"/>
    </row>
    <row r="1813" spans="9:9" x14ac:dyDescent="0.25">
      <c r="I1813" s="7"/>
    </row>
    <row r="1814" spans="9:9" x14ac:dyDescent="0.25">
      <c r="I1814" s="7"/>
    </row>
    <row r="1815" spans="9:9" x14ac:dyDescent="0.25">
      <c r="I1815" s="7"/>
    </row>
    <row r="1816" spans="9:9" x14ac:dyDescent="0.25">
      <c r="I1816" s="7"/>
    </row>
    <row r="1817" spans="9:9" x14ac:dyDescent="0.25">
      <c r="I1817" s="7"/>
    </row>
    <row r="1818" spans="9:9" x14ac:dyDescent="0.25">
      <c r="I1818" s="7"/>
    </row>
    <row r="1819" spans="9:9" x14ac:dyDescent="0.25">
      <c r="I1819" s="7"/>
    </row>
    <row r="1820" spans="9:9" x14ac:dyDescent="0.25">
      <c r="I1820" s="7"/>
    </row>
    <row r="1821" spans="9:9" x14ac:dyDescent="0.25">
      <c r="I1821" s="7"/>
    </row>
    <row r="1822" spans="9:9" x14ac:dyDescent="0.25">
      <c r="I1822" s="7"/>
    </row>
    <row r="1823" spans="9:9" x14ac:dyDescent="0.25">
      <c r="I1823" s="7"/>
    </row>
    <row r="1824" spans="9:9" x14ac:dyDescent="0.25">
      <c r="I1824" s="7"/>
    </row>
    <row r="1825" spans="9:9" x14ac:dyDescent="0.25">
      <c r="I1825" s="7"/>
    </row>
    <row r="1826" spans="9:9" x14ac:dyDescent="0.25">
      <c r="I1826" s="7"/>
    </row>
    <row r="1827" spans="9:9" x14ac:dyDescent="0.25">
      <c r="I1827" s="7"/>
    </row>
    <row r="1828" spans="9:9" x14ac:dyDescent="0.25">
      <c r="I1828" s="7"/>
    </row>
    <row r="1829" spans="9:9" x14ac:dyDescent="0.25">
      <c r="I1829" s="7"/>
    </row>
    <row r="1830" spans="9:9" x14ac:dyDescent="0.25">
      <c r="I1830" s="7"/>
    </row>
    <row r="1831" spans="9:9" x14ac:dyDescent="0.25">
      <c r="I1831" s="7"/>
    </row>
    <row r="1832" spans="9:9" x14ac:dyDescent="0.25">
      <c r="I1832" s="7"/>
    </row>
    <row r="1833" spans="9:9" x14ac:dyDescent="0.25">
      <c r="I1833" s="7"/>
    </row>
    <row r="1834" spans="9:9" x14ac:dyDescent="0.25">
      <c r="I1834" s="7"/>
    </row>
    <row r="1835" spans="9:9" x14ac:dyDescent="0.25">
      <c r="I1835" s="7"/>
    </row>
    <row r="1836" spans="9:9" x14ac:dyDescent="0.25">
      <c r="I1836" s="7"/>
    </row>
    <row r="1837" spans="9:9" x14ac:dyDescent="0.25">
      <c r="I1837" s="7"/>
    </row>
    <row r="1838" spans="9:9" x14ac:dyDescent="0.25">
      <c r="I1838" s="7"/>
    </row>
    <row r="1839" spans="9:9" x14ac:dyDescent="0.25">
      <c r="I1839" s="7"/>
    </row>
    <row r="1840" spans="9:9" x14ac:dyDescent="0.25">
      <c r="I1840" s="7"/>
    </row>
    <row r="1841" spans="9:9" x14ac:dyDescent="0.25">
      <c r="I1841" s="7"/>
    </row>
    <row r="1842" spans="9:9" x14ac:dyDescent="0.25">
      <c r="I1842" s="7"/>
    </row>
    <row r="1843" spans="9:9" x14ac:dyDescent="0.25">
      <c r="I1843" s="7"/>
    </row>
    <row r="1844" spans="9:9" x14ac:dyDescent="0.25">
      <c r="I1844" s="7"/>
    </row>
    <row r="1845" spans="9:9" x14ac:dyDescent="0.25">
      <c r="I1845" s="7"/>
    </row>
    <row r="1846" spans="9:9" x14ac:dyDescent="0.25">
      <c r="I1846" s="7"/>
    </row>
    <row r="1847" spans="9:9" x14ac:dyDescent="0.25">
      <c r="I1847" s="7"/>
    </row>
    <row r="1848" spans="9:9" x14ac:dyDescent="0.25">
      <c r="I1848" s="7"/>
    </row>
    <row r="1849" spans="9:9" x14ac:dyDescent="0.25">
      <c r="I1849" s="7"/>
    </row>
    <row r="1850" spans="9:9" x14ac:dyDescent="0.25">
      <c r="I1850" s="7"/>
    </row>
    <row r="1851" spans="9:9" x14ac:dyDescent="0.25">
      <c r="I1851" s="7"/>
    </row>
    <row r="1852" spans="9:9" x14ac:dyDescent="0.25">
      <c r="I1852" s="7"/>
    </row>
    <row r="1853" spans="9:9" x14ac:dyDescent="0.25">
      <c r="I1853" s="7"/>
    </row>
    <row r="1854" spans="9:9" x14ac:dyDescent="0.25">
      <c r="I1854" s="7"/>
    </row>
    <row r="1855" spans="9:9" x14ac:dyDescent="0.25">
      <c r="I1855" s="7"/>
    </row>
    <row r="1856" spans="9:9" x14ac:dyDescent="0.25">
      <c r="I1856" s="7"/>
    </row>
    <row r="1857" spans="9:9" x14ac:dyDescent="0.25">
      <c r="I1857" s="7"/>
    </row>
    <row r="1858" spans="9:9" x14ac:dyDescent="0.25">
      <c r="I1858" s="7"/>
    </row>
    <row r="1859" spans="9:9" x14ac:dyDescent="0.25">
      <c r="I1859" s="7"/>
    </row>
    <row r="1860" spans="9:9" x14ac:dyDescent="0.25">
      <c r="I1860" s="7"/>
    </row>
    <row r="1861" spans="9:9" x14ac:dyDescent="0.25">
      <c r="I1861" s="7"/>
    </row>
    <row r="1862" spans="9:9" x14ac:dyDescent="0.25">
      <c r="I1862" s="7"/>
    </row>
    <row r="1863" spans="9:9" x14ac:dyDescent="0.25">
      <c r="I1863" s="7"/>
    </row>
    <row r="1864" spans="9:9" x14ac:dyDescent="0.25">
      <c r="I1864" s="7"/>
    </row>
    <row r="1865" spans="9:9" x14ac:dyDescent="0.25">
      <c r="I1865" s="7"/>
    </row>
    <row r="1866" spans="9:9" x14ac:dyDescent="0.25">
      <c r="I1866" s="7"/>
    </row>
    <row r="1867" spans="9:9" x14ac:dyDescent="0.25">
      <c r="I1867" s="7"/>
    </row>
    <row r="1868" spans="9:9" x14ac:dyDescent="0.25">
      <c r="I1868" s="7"/>
    </row>
    <row r="1869" spans="9:9" x14ac:dyDescent="0.25">
      <c r="I1869" s="7"/>
    </row>
    <row r="1870" spans="9:9" x14ac:dyDescent="0.25">
      <c r="I1870" s="7"/>
    </row>
    <row r="1871" spans="9:9" x14ac:dyDescent="0.25">
      <c r="I1871" s="7"/>
    </row>
    <row r="1872" spans="9:9" x14ac:dyDescent="0.25">
      <c r="I1872" s="7"/>
    </row>
    <row r="1873" spans="9:9" x14ac:dyDescent="0.25">
      <c r="I1873" s="7"/>
    </row>
    <row r="1874" spans="9:9" x14ac:dyDescent="0.25">
      <c r="I1874" s="7"/>
    </row>
    <row r="1875" spans="9:9" x14ac:dyDescent="0.25">
      <c r="I1875" s="7"/>
    </row>
    <row r="1876" spans="9:9" x14ac:dyDescent="0.25">
      <c r="I1876" s="7"/>
    </row>
    <row r="1877" spans="9:9" x14ac:dyDescent="0.25">
      <c r="I1877" s="7"/>
    </row>
    <row r="1878" spans="9:9" x14ac:dyDescent="0.25">
      <c r="I1878" s="7"/>
    </row>
    <row r="1879" spans="9:9" x14ac:dyDescent="0.25">
      <c r="I1879" s="7"/>
    </row>
    <row r="1880" spans="9:9" x14ac:dyDescent="0.25">
      <c r="I1880" s="7"/>
    </row>
    <row r="1881" spans="9:9" x14ac:dyDescent="0.25">
      <c r="I1881" s="7"/>
    </row>
    <row r="1882" spans="9:9" x14ac:dyDescent="0.25">
      <c r="I1882" s="7"/>
    </row>
    <row r="1883" spans="9:9" x14ac:dyDescent="0.25">
      <c r="I1883" s="7"/>
    </row>
    <row r="1884" spans="9:9" x14ac:dyDescent="0.25">
      <c r="I1884" s="7"/>
    </row>
    <row r="1885" spans="9:9" x14ac:dyDescent="0.25">
      <c r="I1885" s="7"/>
    </row>
    <row r="1886" spans="9:9" x14ac:dyDescent="0.25">
      <c r="I1886" s="7"/>
    </row>
    <row r="1887" spans="9:9" x14ac:dyDescent="0.25">
      <c r="I1887" s="7"/>
    </row>
    <row r="1888" spans="9:9" x14ac:dyDescent="0.25">
      <c r="I1888" s="7"/>
    </row>
    <row r="1889" spans="9:9" x14ac:dyDescent="0.25">
      <c r="I1889" s="7"/>
    </row>
    <row r="1890" spans="9:9" x14ac:dyDescent="0.25">
      <c r="I1890" s="7"/>
    </row>
    <row r="1891" spans="9:9" x14ac:dyDescent="0.25">
      <c r="I1891" s="7"/>
    </row>
    <row r="1892" spans="9:9" x14ac:dyDescent="0.25">
      <c r="I1892" s="7"/>
    </row>
    <row r="1893" spans="9:9" x14ac:dyDescent="0.25">
      <c r="I1893" s="7"/>
    </row>
    <row r="1894" spans="9:9" x14ac:dyDescent="0.25">
      <c r="I1894" s="7"/>
    </row>
    <row r="1895" spans="9:9" x14ac:dyDescent="0.25">
      <c r="I1895" s="7"/>
    </row>
    <row r="1896" spans="9:9" x14ac:dyDescent="0.25">
      <c r="I1896" s="7"/>
    </row>
    <row r="1897" spans="9:9" x14ac:dyDescent="0.25">
      <c r="I1897" s="7"/>
    </row>
    <row r="1898" spans="9:9" x14ac:dyDescent="0.25">
      <c r="I1898" s="7"/>
    </row>
    <row r="1899" spans="9:9" x14ac:dyDescent="0.25">
      <c r="I1899" s="7"/>
    </row>
    <row r="1900" spans="9:9" x14ac:dyDescent="0.25">
      <c r="I1900" s="7"/>
    </row>
    <row r="1901" spans="9:9" x14ac:dyDescent="0.25">
      <c r="I1901" s="7"/>
    </row>
    <row r="1902" spans="9:9" x14ac:dyDescent="0.25">
      <c r="I1902" s="7"/>
    </row>
    <row r="1903" spans="9:9" x14ac:dyDescent="0.25">
      <c r="I1903" s="7"/>
    </row>
    <row r="1904" spans="9:9" x14ac:dyDescent="0.25">
      <c r="I1904" s="7"/>
    </row>
    <row r="1905" spans="9:9" x14ac:dyDescent="0.25">
      <c r="I1905" s="7"/>
    </row>
    <row r="1906" spans="9:9" x14ac:dyDescent="0.25">
      <c r="I1906" s="7"/>
    </row>
    <row r="1907" spans="9:9" x14ac:dyDescent="0.25">
      <c r="I1907" s="7"/>
    </row>
    <row r="1908" spans="9:9" x14ac:dyDescent="0.25">
      <c r="I1908" s="7"/>
    </row>
    <row r="1909" spans="9:9" x14ac:dyDescent="0.25">
      <c r="I1909" s="7"/>
    </row>
    <row r="1910" spans="9:9" x14ac:dyDescent="0.25">
      <c r="I1910" s="7"/>
    </row>
    <row r="1911" spans="9:9" x14ac:dyDescent="0.25">
      <c r="I1911" s="7"/>
    </row>
    <row r="1912" spans="9:9" x14ac:dyDescent="0.25">
      <c r="I1912" s="7"/>
    </row>
    <row r="1913" spans="9:9" x14ac:dyDescent="0.25">
      <c r="I1913" s="7"/>
    </row>
    <row r="1914" spans="9:9" x14ac:dyDescent="0.25">
      <c r="I1914" s="7"/>
    </row>
    <row r="1915" spans="9:9" x14ac:dyDescent="0.25">
      <c r="I1915" s="7"/>
    </row>
    <row r="1916" spans="9:9" x14ac:dyDescent="0.25">
      <c r="I1916" s="7"/>
    </row>
    <row r="1917" spans="9:9" x14ac:dyDescent="0.25">
      <c r="I1917" s="7"/>
    </row>
    <row r="1918" spans="9:9" x14ac:dyDescent="0.25">
      <c r="I1918" s="7"/>
    </row>
    <row r="1919" spans="9:9" x14ac:dyDescent="0.25">
      <c r="I1919" s="7"/>
    </row>
    <row r="1920" spans="9:9" x14ac:dyDescent="0.25">
      <c r="I1920" s="7"/>
    </row>
    <row r="1921" spans="9:9" x14ac:dyDescent="0.25">
      <c r="I1921" s="7"/>
    </row>
    <row r="1922" spans="9:9" x14ac:dyDescent="0.25">
      <c r="I1922" s="7"/>
    </row>
    <row r="1923" spans="9:9" x14ac:dyDescent="0.25">
      <c r="I1923" s="7"/>
    </row>
    <row r="1924" spans="9:9" x14ac:dyDescent="0.25">
      <c r="I1924" s="7"/>
    </row>
    <row r="1925" spans="9:9" x14ac:dyDescent="0.25">
      <c r="I1925" s="7"/>
    </row>
    <row r="1926" spans="9:9" x14ac:dyDescent="0.25">
      <c r="I1926" s="7"/>
    </row>
    <row r="1927" spans="9:9" x14ac:dyDescent="0.25">
      <c r="I1927" s="7"/>
    </row>
    <row r="1928" spans="9:9" x14ac:dyDescent="0.25">
      <c r="I1928" s="7"/>
    </row>
    <row r="1929" spans="9:9" x14ac:dyDescent="0.25">
      <c r="I1929" s="7"/>
    </row>
    <row r="1930" spans="9:9" x14ac:dyDescent="0.25">
      <c r="I1930" s="7"/>
    </row>
    <row r="1931" spans="9:9" x14ac:dyDescent="0.25">
      <c r="I1931" s="7"/>
    </row>
    <row r="1932" spans="9:9" x14ac:dyDescent="0.25">
      <c r="I1932" s="7"/>
    </row>
    <row r="1933" spans="9:9" x14ac:dyDescent="0.25">
      <c r="I1933" s="7"/>
    </row>
    <row r="1934" spans="9:9" x14ac:dyDescent="0.25">
      <c r="I1934" s="7"/>
    </row>
    <row r="1935" spans="9:9" x14ac:dyDescent="0.25">
      <c r="I1935" s="7"/>
    </row>
    <row r="1936" spans="9:9" x14ac:dyDescent="0.25">
      <c r="I1936" s="7"/>
    </row>
    <row r="1937" spans="9:9" x14ac:dyDescent="0.25">
      <c r="I1937" s="7"/>
    </row>
    <row r="1938" spans="9:9" x14ac:dyDescent="0.25">
      <c r="I1938" s="7"/>
    </row>
    <row r="1939" spans="9:9" x14ac:dyDescent="0.25">
      <c r="I1939" s="7"/>
    </row>
    <row r="1940" spans="9:9" x14ac:dyDescent="0.25">
      <c r="I1940" s="7"/>
    </row>
    <row r="1941" spans="9:9" x14ac:dyDescent="0.25">
      <c r="I1941" s="7"/>
    </row>
    <row r="1942" spans="9:9" x14ac:dyDescent="0.25">
      <c r="I1942" s="7"/>
    </row>
    <row r="1943" spans="9:9" x14ac:dyDescent="0.25">
      <c r="I1943" s="7"/>
    </row>
    <row r="1944" spans="9:9" x14ac:dyDescent="0.25">
      <c r="I1944" s="7"/>
    </row>
    <row r="1945" spans="9:9" x14ac:dyDescent="0.25">
      <c r="I1945" s="7"/>
    </row>
    <row r="1946" spans="9:9" x14ac:dyDescent="0.25">
      <c r="I1946" s="7"/>
    </row>
    <row r="1947" spans="9:9" x14ac:dyDescent="0.25">
      <c r="I1947" s="7"/>
    </row>
    <row r="1948" spans="9:9" x14ac:dyDescent="0.25">
      <c r="I1948" s="7"/>
    </row>
    <row r="1949" spans="9:9" x14ac:dyDescent="0.25">
      <c r="I1949" s="7"/>
    </row>
    <row r="1950" spans="9:9" x14ac:dyDescent="0.25">
      <c r="I1950" s="7"/>
    </row>
    <row r="1951" spans="9:9" x14ac:dyDescent="0.25">
      <c r="I1951" s="7"/>
    </row>
    <row r="1952" spans="9:9" x14ac:dyDescent="0.25">
      <c r="I1952" s="7"/>
    </row>
    <row r="1953" spans="9:9" x14ac:dyDescent="0.25">
      <c r="I1953" s="7"/>
    </row>
    <row r="1954" spans="9:9" x14ac:dyDescent="0.25">
      <c r="I1954" s="7"/>
    </row>
    <row r="1955" spans="9:9" x14ac:dyDescent="0.25">
      <c r="I1955" s="7"/>
    </row>
    <row r="1956" spans="9:9" x14ac:dyDescent="0.25">
      <c r="I1956" s="7"/>
    </row>
    <row r="1957" spans="9:9" x14ac:dyDescent="0.25">
      <c r="I1957" s="7"/>
    </row>
    <row r="1958" spans="9:9" x14ac:dyDescent="0.25">
      <c r="I1958" s="7"/>
    </row>
    <row r="1959" spans="9:9" x14ac:dyDescent="0.25">
      <c r="I1959" s="7"/>
    </row>
    <row r="1960" spans="9:9" x14ac:dyDescent="0.25">
      <c r="I1960" s="7"/>
    </row>
    <row r="1961" spans="9:9" x14ac:dyDescent="0.25">
      <c r="I1961" s="7"/>
    </row>
    <row r="1962" spans="9:9" x14ac:dyDescent="0.25">
      <c r="I1962" s="7"/>
    </row>
    <row r="1963" spans="9:9" x14ac:dyDescent="0.25">
      <c r="I1963" s="7"/>
    </row>
    <row r="1964" spans="9:9" x14ac:dyDescent="0.25">
      <c r="I1964" s="7"/>
    </row>
    <row r="1965" spans="9:9" x14ac:dyDescent="0.25">
      <c r="I1965" s="7"/>
    </row>
    <row r="1966" spans="9:9" x14ac:dyDescent="0.25">
      <c r="I1966" s="7"/>
    </row>
    <row r="1967" spans="9:9" x14ac:dyDescent="0.25">
      <c r="I1967" s="7"/>
    </row>
    <row r="1968" spans="9:9" x14ac:dyDescent="0.25">
      <c r="I1968" s="7"/>
    </row>
    <row r="1969" spans="9:9" x14ac:dyDescent="0.25">
      <c r="I1969" s="7"/>
    </row>
    <row r="1970" spans="9:9" x14ac:dyDescent="0.25">
      <c r="I1970" s="7"/>
    </row>
    <row r="1971" spans="9:9" x14ac:dyDescent="0.25">
      <c r="I1971" s="7"/>
    </row>
    <row r="1972" spans="9:9" x14ac:dyDescent="0.25">
      <c r="I1972" s="7"/>
    </row>
    <row r="1973" spans="9:9" x14ac:dyDescent="0.25">
      <c r="I1973" s="7"/>
    </row>
    <row r="1974" spans="9:9" x14ac:dyDescent="0.25">
      <c r="I1974" s="7"/>
    </row>
    <row r="1975" spans="9:9" x14ac:dyDescent="0.25">
      <c r="I1975" s="7"/>
    </row>
    <row r="1976" spans="9:9" x14ac:dyDescent="0.25">
      <c r="I1976" s="7"/>
    </row>
    <row r="1977" spans="9:9" x14ac:dyDescent="0.25">
      <c r="I1977" s="7"/>
    </row>
    <row r="1978" spans="9:9" x14ac:dyDescent="0.25">
      <c r="I1978" s="7"/>
    </row>
    <row r="1979" spans="9:9" x14ac:dyDescent="0.25">
      <c r="I1979" s="7"/>
    </row>
    <row r="1980" spans="9:9" x14ac:dyDescent="0.25">
      <c r="I1980" s="7"/>
    </row>
    <row r="1981" spans="9:9" x14ac:dyDescent="0.25">
      <c r="I1981" s="7"/>
    </row>
    <row r="1982" spans="9:9" x14ac:dyDescent="0.25">
      <c r="I1982" s="7"/>
    </row>
    <row r="1983" spans="9:9" x14ac:dyDescent="0.25">
      <c r="I1983" s="7"/>
    </row>
    <row r="1984" spans="9:9" x14ac:dyDescent="0.25">
      <c r="I1984" s="7"/>
    </row>
    <row r="1985" spans="9:9" x14ac:dyDescent="0.25">
      <c r="I1985" s="7"/>
    </row>
    <row r="1986" spans="9:9" x14ac:dyDescent="0.25">
      <c r="I1986" s="7"/>
    </row>
    <row r="1987" spans="9:9" x14ac:dyDescent="0.25">
      <c r="I1987" s="7"/>
    </row>
    <row r="1988" spans="9:9" x14ac:dyDescent="0.25">
      <c r="I1988" s="7"/>
    </row>
    <row r="1989" spans="9:9" x14ac:dyDescent="0.25">
      <c r="I1989" s="7"/>
    </row>
    <row r="1990" spans="9:9" x14ac:dyDescent="0.25">
      <c r="I1990" s="7"/>
    </row>
    <row r="1991" spans="9:9" x14ac:dyDescent="0.25">
      <c r="I1991" s="7"/>
    </row>
    <row r="1992" spans="9:9" x14ac:dyDescent="0.25">
      <c r="I1992" s="7"/>
    </row>
    <row r="1993" spans="9:9" x14ac:dyDescent="0.25">
      <c r="I1993" s="7"/>
    </row>
    <row r="1994" spans="9:9" x14ac:dyDescent="0.25">
      <c r="I1994" s="7"/>
    </row>
    <row r="1995" spans="9:9" x14ac:dyDescent="0.25">
      <c r="I1995" s="7"/>
    </row>
    <row r="1996" spans="9:9" x14ac:dyDescent="0.25">
      <c r="I1996" s="7"/>
    </row>
    <row r="1997" spans="9:9" x14ac:dyDescent="0.25">
      <c r="I1997" s="7"/>
    </row>
    <row r="1998" spans="9:9" x14ac:dyDescent="0.25">
      <c r="I1998" s="7"/>
    </row>
    <row r="1999" spans="9:9" x14ac:dyDescent="0.25">
      <c r="I1999" s="7"/>
    </row>
    <row r="2000" spans="9:9" x14ac:dyDescent="0.25">
      <c r="I2000" s="7"/>
    </row>
    <row r="2001" spans="9:9" x14ac:dyDescent="0.25">
      <c r="I2001" s="7"/>
    </row>
    <row r="2002" spans="9:9" x14ac:dyDescent="0.25">
      <c r="I2002" s="7"/>
    </row>
    <row r="2003" spans="9:9" x14ac:dyDescent="0.25">
      <c r="I2003" s="7"/>
    </row>
    <row r="2004" spans="9:9" x14ac:dyDescent="0.25">
      <c r="I2004" s="7"/>
    </row>
    <row r="2005" spans="9:9" x14ac:dyDescent="0.25">
      <c r="I2005" s="7"/>
    </row>
    <row r="2006" spans="9:9" x14ac:dyDescent="0.25">
      <c r="I2006" s="7"/>
    </row>
    <row r="2007" spans="9:9" x14ac:dyDescent="0.25">
      <c r="I2007" s="7"/>
    </row>
    <row r="2008" spans="9:9" x14ac:dyDescent="0.25">
      <c r="I2008" s="7"/>
    </row>
    <row r="2009" spans="9:9" x14ac:dyDescent="0.25">
      <c r="I2009" s="7"/>
    </row>
    <row r="2010" spans="9:9" x14ac:dyDescent="0.25">
      <c r="I2010" s="7"/>
    </row>
    <row r="2011" spans="9:9" x14ac:dyDescent="0.25">
      <c r="I2011" s="7"/>
    </row>
    <row r="2012" spans="9:9" x14ac:dyDescent="0.25">
      <c r="I2012" s="7"/>
    </row>
    <row r="2013" spans="9:9" x14ac:dyDescent="0.25">
      <c r="I2013" s="7"/>
    </row>
    <row r="2014" spans="9:9" x14ac:dyDescent="0.25">
      <c r="I2014" s="7"/>
    </row>
    <row r="2015" spans="9:9" x14ac:dyDescent="0.25">
      <c r="I2015" s="7"/>
    </row>
    <row r="2016" spans="9:9" x14ac:dyDescent="0.25">
      <c r="I2016" s="7"/>
    </row>
    <row r="2017" spans="9:9" x14ac:dyDescent="0.25">
      <c r="I2017" s="7"/>
    </row>
    <row r="2018" spans="9:9" x14ac:dyDescent="0.25">
      <c r="I2018" s="7"/>
    </row>
    <row r="2019" spans="9:9" x14ac:dyDescent="0.25">
      <c r="I2019" s="7"/>
    </row>
    <row r="2020" spans="9:9" x14ac:dyDescent="0.25">
      <c r="I2020" s="7"/>
    </row>
    <row r="2021" spans="9:9" x14ac:dyDescent="0.25">
      <c r="I2021" s="7"/>
    </row>
    <row r="2022" spans="9:9" x14ac:dyDescent="0.25">
      <c r="I2022" s="7"/>
    </row>
    <row r="2023" spans="9:9" x14ac:dyDescent="0.25">
      <c r="I2023" s="7"/>
    </row>
    <row r="2024" spans="9:9" x14ac:dyDescent="0.25">
      <c r="I2024" s="7"/>
    </row>
    <row r="2025" spans="9:9" x14ac:dyDescent="0.25">
      <c r="I2025" s="7"/>
    </row>
    <row r="2026" spans="9:9" x14ac:dyDescent="0.25">
      <c r="I2026" s="7"/>
    </row>
    <row r="2027" spans="9:9" x14ac:dyDescent="0.25">
      <c r="I2027" s="7"/>
    </row>
    <row r="2028" spans="9:9" x14ac:dyDescent="0.25">
      <c r="I2028" s="7"/>
    </row>
    <row r="2029" spans="9:9" x14ac:dyDescent="0.25">
      <c r="I2029" s="7"/>
    </row>
    <row r="2030" spans="9:9" x14ac:dyDescent="0.25">
      <c r="I2030" s="7"/>
    </row>
    <row r="2031" spans="9:9" x14ac:dyDescent="0.25">
      <c r="I2031" s="7"/>
    </row>
    <row r="2032" spans="9:9" x14ac:dyDescent="0.25">
      <c r="I2032" s="7"/>
    </row>
    <row r="2033" spans="9:9" x14ac:dyDescent="0.25">
      <c r="I2033" s="7"/>
    </row>
    <row r="2034" spans="9:9" x14ac:dyDescent="0.25">
      <c r="I2034" s="7"/>
    </row>
    <row r="2035" spans="9:9" x14ac:dyDescent="0.25">
      <c r="I2035" s="7"/>
    </row>
    <row r="2036" spans="9:9" x14ac:dyDescent="0.25">
      <c r="I2036" s="7"/>
    </row>
    <row r="2037" spans="9:9" x14ac:dyDescent="0.25">
      <c r="I2037" s="7"/>
    </row>
    <row r="2038" spans="9:9" x14ac:dyDescent="0.25">
      <c r="I2038" s="7"/>
    </row>
    <row r="2039" spans="9:9" x14ac:dyDescent="0.25">
      <c r="I2039" s="7"/>
    </row>
    <row r="2040" spans="9:9" x14ac:dyDescent="0.25">
      <c r="I2040" s="7"/>
    </row>
    <row r="2041" spans="9:9" x14ac:dyDescent="0.25">
      <c r="I2041" s="7"/>
    </row>
    <row r="2042" spans="9:9" x14ac:dyDescent="0.25">
      <c r="I2042" s="7"/>
    </row>
    <row r="2043" spans="9:9" x14ac:dyDescent="0.25">
      <c r="I2043" s="7"/>
    </row>
    <row r="2044" spans="9:9" x14ac:dyDescent="0.25">
      <c r="I2044" s="7"/>
    </row>
    <row r="2045" spans="9:9" x14ac:dyDescent="0.25">
      <c r="I2045" s="7"/>
    </row>
    <row r="2046" spans="9:9" x14ac:dyDescent="0.25">
      <c r="I2046" s="7"/>
    </row>
    <row r="2047" spans="9:9" x14ac:dyDescent="0.25">
      <c r="I2047" s="7"/>
    </row>
    <row r="2048" spans="9:9" x14ac:dyDescent="0.25">
      <c r="I2048" s="7"/>
    </row>
    <row r="2049" spans="9:9" x14ac:dyDescent="0.25">
      <c r="I2049" s="7"/>
    </row>
    <row r="2050" spans="9:9" x14ac:dyDescent="0.25">
      <c r="I2050" s="7"/>
    </row>
    <row r="2051" spans="9:9" x14ac:dyDescent="0.25">
      <c r="I2051" s="7"/>
    </row>
    <row r="2052" spans="9:9" x14ac:dyDescent="0.25">
      <c r="I2052" s="7"/>
    </row>
    <row r="2053" spans="9:9" x14ac:dyDescent="0.25">
      <c r="I2053" s="7"/>
    </row>
    <row r="2054" spans="9:9" x14ac:dyDescent="0.25">
      <c r="I2054" s="7"/>
    </row>
    <row r="2055" spans="9:9" x14ac:dyDescent="0.25">
      <c r="I2055" s="7"/>
    </row>
    <row r="2056" spans="9:9" x14ac:dyDescent="0.25">
      <c r="I2056" s="7"/>
    </row>
    <row r="2057" spans="9:9" x14ac:dyDescent="0.25">
      <c r="I2057" s="7"/>
    </row>
    <row r="2058" spans="9:9" x14ac:dyDescent="0.25">
      <c r="I2058" s="7"/>
    </row>
    <row r="2059" spans="9:9" x14ac:dyDescent="0.25">
      <c r="I2059" s="7"/>
    </row>
    <row r="2060" spans="9:9" x14ac:dyDescent="0.25">
      <c r="I2060" s="7"/>
    </row>
    <row r="2061" spans="9:9" x14ac:dyDescent="0.25">
      <c r="I2061" s="7"/>
    </row>
    <row r="2062" spans="9:9" x14ac:dyDescent="0.25">
      <c r="I2062" s="7"/>
    </row>
    <row r="2063" spans="9:9" x14ac:dyDescent="0.25">
      <c r="I2063" s="7"/>
    </row>
    <row r="2064" spans="9:9" x14ac:dyDescent="0.25">
      <c r="I2064" s="7"/>
    </row>
    <row r="2065" spans="9:9" x14ac:dyDescent="0.25">
      <c r="I2065" s="7"/>
    </row>
    <row r="2066" spans="9:9" x14ac:dyDescent="0.25">
      <c r="I2066" s="7"/>
    </row>
    <row r="2067" spans="9:9" x14ac:dyDescent="0.25">
      <c r="I2067" s="7"/>
    </row>
    <row r="2068" spans="9:9" x14ac:dyDescent="0.25">
      <c r="I2068" s="7"/>
    </row>
    <row r="2069" spans="9:9" x14ac:dyDescent="0.25">
      <c r="I2069" s="7"/>
    </row>
    <row r="2070" spans="9:9" x14ac:dyDescent="0.25">
      <c r="I2070" s="7"/>
    </row>
    <row r="2071" spans="9:9" x14ac:dyDescent="0.25">
      <c r="I2071" s="7"/>
    </row>
    <row r="2072" spans="9:9" x14ac:dyDescent="0.25">
      <c r="I2072" s="7"/>
    </row>
    <row r="2073" spans="9:9" x14ac:dyDescent="0.25">
      <c r="I2073" s="7"/>
    </row>
    <row r="2074" spans="9:9" x14ac:dyDescent="0.25">
      <c r="I2074" s="7"/>
    </row>
    <row r="2075" spans="9:9" x14ac:dyDescent="0.25">
      <c r="I2075" s="7"/>
    </row>
    <row r="2076" spans="9:9" x14ac:dyDescent="0.25">
      <c r="I2076" s="7"/>
    </row>
    <row r="2077" spans="9:9" x14ac:dyDescent="0.25">
      <c r="I2077" s="7"/>
    </row>
    <row r="2078" spans="9:9" x14ac:dyDescent="0.25">
      <c r="I2078" s="7"/>
    </row>
    <row r="2079" spans="9:9" x14ac:dyDescent="0.25">
      <c r="I2079" s="7"/>
    </row>
    <row r="2080" spans="9:9" x14ac:dyDescent="0.25">
      <c r="I2080" s="7"/>
    </row>
    <row r="2081" spans="9:9" x14ac:dyDescent="0.25">
      <c r="I2081" s="7"/>
    </row>
    <row r="2082" spans="9:9" x14ac:dyDescent="0.25">
      <c r="I2082" s="7"/>
    </row>
    <row r="2083" spans="9:9" x14ac:dyDescent="0.25">
      <c r="I2083" s="7"/>
    </row>
    <row r="2084" spans="9:9" x14ac:dyDescent="0.25">
      <c r="I2084" s="7"/>
    </row>
    <row r="2085" spans="9:9" x14ac:dyDescent="0.25">
      <c r="I2085" s="7"/>
    </row>
    <row r="2086" spans="9:9" x14ac:dyDescent="0.25">
      <c r="I2086" s="7"/>
    </row>
    <row r="2087" spans="9:9" x14ac:dyDescent="0.25">
      <c r="I2087" s="7"/>
    </row>
    <row r="2088" spans="9:9" x14ac:dyDescent="0.25">
      <c r="I2088" s="7"/>
    </row>
    <row r="2089" spans="9:9" x14ac:dyDescent="0.25">
      <c r="I2089" s="7"/>
    </row>
    <row r="2090" spans="9:9" x14ac:dyDescent="0.25">
      <c r="I2090" s="7"/>
    </row>
    <row r="2091" spans="9:9" x14ac:dyDescent="0.25">
      <c r="I2091" s="7"/>
    </row>
    <row r="2092" spans="9:9" x14ac:dyDescent="0.25">
      <c r="I2092" s="7"/>
    </row>
    <row r="2093" spans="9:9" x14ac:dyDescent="0.25">
      <c r="I2093" s="7"/>
    </row>
    <row r="2094" spans="9:9" x14ac:dyDescent="0.25">
      <c r="I2094" s="7"/>
    </row>
    <row r="2095" spans="9:9" x14ac:dyDescent="0.25">
      <c r="I2095" s="7"/>
    </row>
    <row r="2096" spans="9:9" x14ac:dyDescent="0.25">
      <c r="I2096" s="7"/>
    </row>
    <row r="2097" spans="9:9" x14ac:dyDescent="0.25">
      <c r="I2097" s="7"/>
    </row>
    <row r="2098" spans="9:9" x14ac:dyDescent="0.25">
      <c r="I2098" s="7"/>
    </row>
    <row r="2099" spans="9:9" x14ac:dyDescent="0.25">
      <c r="I2099" s="7"/>
    </row>
    <row r="2100" spans="9:9" x14ac:dyDescent="0.25">
      <c r="I2100" s="7"/>
    </row>
    <row r="2101" spans="9:9" x14ac:dyDescent="0.25">
      <c r="I2101" s="7"/>
    </row>
    <row r="2102" spans="9:9" x14ac:dyDescent="0.25">
      <c r="I2102" s="7"/>
    </row>
    <row r="2103" spans="9:9" x14ac:dyDescent="0.25">
      <c r="I2103" s="7"/>
    </row>
    <row r="2104" spans="9:9" x14ac:dyDescent="0.25">
      <c r="I2104" s="7"/>
    </row>
    <row r="2105" spans="9:9" x14ac:dyDescent="0.25">
      <c r="I2105" s="7"/>
    </row>
    <row r="2106" spans="9:9" x14ac:dyDescent="0.25">
      <c r="I2106" s="7"/>
    </row>
    <row r="2107" spans="9:9" x14ac:dyDescent="0.25">
      <c r="I2107" s="7"/>
    </row>
    <row r="2108" spans="9:9" x14ac:dyDescent="0.25">
      <c r="I2108" s="7"/>
    </row>
    <row r="2109" spans="9:9" x14ac:dyDescent="0.25">
      <c r="I2109" s="7"/>
    </row>
    <row r="2110" spans="9:9" x14ac:dyDescent="0.25">
      <c r="I2110" s="7"/>
    </row>
    <row r="2111" spans="9:9" x14ac:dyDescent="0.25">
      <c r="I2111" s="7"/>
    </row>
    <row r="2112" spans="9:9" x14ac:dyDescent="0.25">
      <c r="I2112" s="7"/>
    </row>
    <row r="2113" spans="9:9" x14ac:dyDescent="0.25">
      <c r="I2113" s="7"/>
    </row>
    <row r="2114" spans="9:9" x14ac:dyDescent="0.25">
      <c r="I2114" s="7"/>
    </row>
    <row r="2115" spans="9:9" x14ac:dyDescent="0.25">
      <c r="I2115" s="7"/>
    </row>
    <row r="2116" spans="9:9" x14ac:dyDescent="0.25">
      <c r="I2116" s="7"/>
    </row>
    <row r="2117" spans="9:9" x14ac:dyDescent="0.25">
      <c r="I2117" s="7"/>
    </row>
    <row r="2118" spans="9:9" x14ac:dyDescent="0.25">
      <c r="I2118" s="7"/>
    </row>
    <row r="2119" spans="9:9" x14ac:dyDescent="0.25">
      <c r="I2119" s="7"/>
    </row>
    <row r="2120" spans="9:9" x14ac:dyDescent="0.25">
      <c r="I2120" s="7"/>
    </row>
    <row r="2121" spans="9:9" x14ac:dyDescent="0.25">
      <c r="I2121" s="7"/>
    </row>
    <row r="2122" spans="9:9" x14ac:dyDescent="0.25">
      <c r="I2122" s="7"/>
    </row>
    <row r="2123" spans="9:9" x14ac:dyDescent="0.25">
      <c r="I2123" s="7"/>
    </row>
    <row r="2124" spans="9:9" x14ac:dyDescent="0.25">
      <c r="I2124" s="7"/>
    </row>
    <row r="2125" spans="9:9" x14ac:dyDescent="0.25">
      <c r="I2125" s="7"/>
    </row>
    <row r="2126" spans="9:9" x14ac:dyDescent="0.25">
      <c r="I2126" s="7"/>
    </row>
    <row r="2127" spans="9:9" x14ac:dyDescent="0.25">
      <c r="I2127" s="7"/>
    </row>
    <row r="2128" spans="9:9" x14ac:dyDescent="0.25">
      <c r="I2128" s="7"/>
    </row>
    <row r="2129" spans="9:9" x14ac:dyDescent="0.25">
      <c r="I2129" s="7"/>
    </row>
    <row r="2130" spans="9:9" x14ac:dyDescent="0.25">
      <c r="I2130" s="7"/>
    </row>
    <row r="2131" spans="9:9" x14ac:dyDescent="0.25">
      <c r="I2131" s="7"/>
    </row>
    <row r="2132" spans="9:9" x14ac:dyDescent="0.25">
      <c r="I2132" s="7"/>
    </row>
    <row r="2133" spans="9:9" x14ac:dyDescent="0.25">
      <c r="I2133" s="7"/>
    </row>
    <row r="2134" spans="9:9" x14ac:dyDescent="0.25">
      <c r="I2134" s="7"/>
    </row>
    <row r="2135" spans="9:9" x14ac:dyDescent="0.25">
      <c r="I2135" s="7"/>
    </row>
    <row r="2136" spans="9:9" x14ac:dyDescent="0.25">
      <c r="I2136" s="7"/>
    </row>
    <row r="2137" spans="9:9" x14ac:dyDescent="0.25">
      <c r="I2137" s="7"/>
    </row>
    <row r="2138" spans="9:9" x14ac:dyDescent="0.25">
      <c r="I2138" s="7"/>
    </row>
    <row r="2139" spans="9:9" x14ac:dyDescent="0.25">
      <c r="I2139" s="7"/>
    </row>
    <row r="2140" spans="9:9" x14ac:dyDescent="0.25">
      <c r="I2140" s="7"/>
    </row>
    <row r="2141" spans="9:9" x14ac:dyDescent="0.25">
      <c r="I2141" s="7"/>
    </row>
    <row r="2142" spans="9:9" x14ac:dyDescent="0.25">
      <c r="I2142" s="7"/>
    </row>
    <row r="2143" spans="9:9" x14ac:dyDescent="0.25">
      <c r="I2143" s="7"/>
    </row>
    <row r="2144" spans="9:9" x14ac:dyDescent="0.25">
      <c r="I2144" s="7"/>
    </row>
    <row r="2145" spans="9:9" x14ac:dyDescent="0.25">
      <c r="I2145" s="7"/>
    </row>
    <row r="2146" spans="9:9" x14ac:dyDescent="0.25">
      <c r="I2146" s="7"/>
    </row>
    <row r="2147" spans="9:9" x14ac:dyDescent="0.25">
      <c r="I2147" s="7"/>
    </row>
    <row r="2148" spans="9:9" x14ac:dyDescent="0.25">
      <c r="I2148" s="7"/>
    </row>
    <row r="2149" spans="9:9" x14ac:dyDescent="0.25">
      <c r="I2149" s="7"/>
    </row>
    <row r="2150" spans="9:9" x14ac:dyDescent="0.25">
      <c r="I2150" s="7"/>
    </row>
    <row r="2151" spans="9:9" x14ac:dyDescent="0.25">
      <c r="I2151" s="7"/>
    </row>
    <row r="2152" spans="9:9" x14ac:dyDescent="0.25">
      <c r="I2152" s="7"/>
    </row>
    <row r="2153" spans="9:9" x14ac:dyDescent="0.25">
      <c r="I2153" s="7"/>
    </row>
    <row r="2154" spans="9:9" x14ac:dyDescent="0.25">
      <c r="I2154" s="7"/>
    </row>
    <row r="2155" spans="9:9" x14ac:dyDescent="0.25">
      <c r="I2155" s="7"/>
    </row>
    <row r="2156" spans="9:9" x14ac:dyDescent="0.25">
      <c r="I2156" s="7"/>
    </row>
    <row r="2157" spans="9:9" x14ac:dyDescent="0.25">
      <c r="I2157" s="7"/>
    </row>
    <row r="2158" spans="9:9" x14ac:dyDescent="0.25">
      <c r="I2158" s="7"/>
    </row>
    <row r="2159" spans="9:9" x14ac:dyDescent="0.25">
      <c r="I2159" s="7"/>
    </row>
    <row r="2160" spans="9:9" x14ac:dyDescent="0.25">
      <c r="I2160" s="7"/>
    </row>
    <row r="2161" spans="9:9" x14ac:dyDescent="0.25">
      <c r="I2161" s="7"/>
    </row>
    <row r="2162" spans="9:9" x14ac:dyDescent="0.25">
      <c r="I2162" s="7"/>
    </row>
    <row r="2163" spans="9:9" x14ac:dyDescent="0.25">
      <c r="I2163" s="7"/>
    </row>
    <row r="2164" spans="9:9" x14ac:dyDescent="0.25">
      <c r="I2164" s="7"/>
    </row>
    <row r="2165" spans="9:9" x14ac:dyDescent="0.25">
      <c r="I2165" s="7"/>
    </row>
    <row r="2166" spans="9:9" x14ac:dyDescent="0.25">
      <c r="I2166" s="7"/>
    </row>
    <row r="2167" spans="9:9" x14ac:dyDescent="0.25">
      <c r="I2167" s="7"/>
    </row>
    <row r="2168" spans="9:9" x14ac:dyDescent="0.25">
      <c r="I2168" s="7"/>
    </row>
    <row r="2169" spans="9:9" x14ac:dyDescent="0.25">
      <c r="I2169" s="7"/>
    </row>
    <row r="2170" spans="9:9" x14ac:dyDescent="0.25">
      <c r="I2170" s="7"/>
    </row>
    <row r="2171" spans="9:9" x14ac:dyDescent="0.25">
      <c r="I2171" s="7"/>
    </row>
    <row r="2172" spans="9:9" x14ac:dyDescent="0.25">
      <c r="I2172" s="7"/>
    </row>
    <row r="2173" spans="9:9" x14ac:dyDescent="0.25">
      <c r="I2173" s="7"/>
    </row>
    <row r="2174" spans="9:9" x14ac:dyDescent="0.25">
      <c r="I2174" s="7"/>
    </row>
    <row r="2175" spans="9:9" x14ac:dyDescent="0.25">
      <c r="I2175" s="7"/>
    </row>
    <row r="2176" spans="9:9" x14ac:dyDescent="0.25">
      <c r="I2176" s="7"/>
    </row>
    <row r="2177" spans="9:9" x14ac:dyDescent="0.25">
      <c r="I2177" s="7"/>
    </row>
    <row r="2178" spans="9:9" x14ac:dyDescent="0.25">
      <c r="I2178" s="7"/>
    </row>
    <row r="2179" spans="9:9" x14ac:dyDescent="0.25">
      <c r="I2179" s="7"/>
    </row>
    <row r="2180" spans="9:9" x14ac:dyDescent="0.25">
      <c r="I2180" s="7"/>
    </row>
    <row r="2181" spans="9:9" x14ac:dyDescent="0.25">
      <c r="I2181" s="7"/>
    </row>
    <row r="2182" spans="9:9" x14ac:dyDescent="0.25">
      <c r="I2182" s="7"/>
    </row>
    <row r="2183" spans="9:9" x14ac:dyDescent="0.25">
      <c r="I2183" s="7"/>
    </row>
    <row r="2184" spans="9:9" x14ac:dyDescent="0.25">
      <c r="I2184" s="7"/>
    </row>
    <row r="2185" spans="9:9" x14ac:dyDescent="0.25">
      <c r="I2185" s="7"/>
    </row>
    <row r="2186" spans="9:9" x14ac:dyDescent="0.25">
      <c r="I2186" s="7"/>
    </row>
    <row r="2187" spans="9:9" x14ac:dyDescent="0.25">
      <c r="I2187" s="7"/>
    </row>
    <row r="2188" spans="9:9" x14ac:dyDescent="0.25">
      <c r="I2188" s="7"/>
    </row>
    <row r="2189" spans="9:9" x14ac:dyDescent="0.25">
      <c r="I2189" s="7"/>
    </row>
    <row r="2190" spans="9:9" x14ac:dyDescent="0.25">
      <c r="I2190" s="7"/>
    </row>
    <row r="2191" spans="9:9" x14ac:dyDescent="0.25">
      <c r="I2191" s="7"/>
    </row>
    <row r="2192" spans="9:9" x14ac:dyDescent="0.25">
      <c r="I2192" s="7"/>
    </row>
    <row r="2193" spans="9:9" x14ac:dyDescent="0.25">
      <c r="I2193" s="7"/>
    </row>
    <row r="2194" spans="9:9" x14ac:dyDescent="0.25">
      <c r="I2194" s="7"/>
    </row>
    <row r="2195" spans="9:9" x14ac:dyDescent="0.25">
      <c r="I2195" s="7"/>
    </row>
    <row r="2196" spans="9:9" x14ac:dyDescent="0.25">
      <c r="I2196" s="7"/>
    </row>
    <row r="2197" spans="9:9" x14ac:dyDescent="0.25">
      <c r="I2197" s="7"/>
    </row>
    <row r="2198" spans="9:9" x14ac:dyDescent="0.25">
      <c r="I2198" s="7"/>
    </row>
    <row r="2199" spans="9:9" x14ac:dyDescent="0.25">
      <c r="I2199" s="7"/>
    </row>
    <row r="2200" spans="9:9" x14ac:dyDescent="0.25">
      <c r="I2200" s="7"/>
    </row>
    <row r="2201" spans="9:9" x14ac:dyDescent="0.25">
      <c r="I2201" s="7"/>
    </row>
    <row r="2202" spans="9:9" x14ac:dyDescent="0.25">
      <c r="I2202" s="7"/>
    </row>
    <row r="2203" spans="9:9" x14ac:dyDescent="0.25">
      <c r="I2203" s="7"/>
    </row>
    <row r="2204" spans="9:9" x14ac:dyDescent="0.25">
      <c r="I2204" s="7"/>
    </row>
    <row r="2205" spans="9:9" x14ac:dyDescent="0.25">
      <c r="I2205" s="7"/>
    </row>
    <row r="2206" spans="9:9" x14ac:dyDescent="0.25">
      <c r="I2206" s="7"/>
    </row>
    <row r="2207" spans="9:9" x14ac:dyDescent="0.25">
      <c r="I2207" s="7"/>
    </row>
    <row r="2208" spans="9:9" x14ac:dyDescent="0.25">
      <c r="I2208" s="7"/>
    </row>
    <row r="2209" spans="9:9" x14ac:dyDescent="0.25">
      <c r="I2209" s="7"/>
    </row>
    <row r="2210" spans="9:9" x14ac:dyDescent="0.25">
      <c r="I2210" s="7"/>
    </row>
    <row r="2211" spans="9:9" x14ac:dyDescent="0.25">
      <c r="I2211" s="7"/>
    </row>
    <row r="2212" spans="9:9" x14ac:dyDescent="0.25">
      <c r="I2212" s="7"/>
    </row>
    <row r="2213" spans="9:9" x14ac:dyDescent="0.25">
      <c r="I2213" s="7"/>
    </row>
    <row r="2214" spans="9:9" x14ac:dyDescent="0.25">
      <c r="I2214" s="7"/>
    </row>
    <row r="2215" spans="9:9" x14ac:dyDescent="0.25">
      <c r="I2215" s="7"/>
    </row>
    <row r="2216" spans="9:9" x14ac:dyDescent="0.25">
      <c r="I2216" s="7"/>
    </row>
    <row r="2217" spans="9:9" x14ac:dyDescent="0.25">
      <c r="I2217" s="7"/>
    </row>
    <row r="2218" spans="9:9" x14ac:dyDescent="0.25">
      <c r="I2218" s="7"/>
    </row>
    <row r="2219" spans="9:9" x14ac:dyDescent="0.25">
      <c r="I2219" s="7"/>
    </row>
    <row r="2220" spans="9:9" x14ac:dyDescent="0.25">
      <c r="I2220" s="7"/>
    </row>
    <row r="2221" spans="9:9" x14ac:dyDescent="0.25">
      <c r="I2221" s="7"/>
    </row>
    <row r="2222" spans="9:9" x14ac:dyDescent="0.25">
      <c r="I2222" s="7"/>
    </row>
    <row r="2223" spans="9:9" x14ac:dyDescent="0.25">
      <c r="I2223" s="7"/>
    </row>
    <row r="2224" spans="9:9" x14ac:dyDescent="0.25">
      <c r="I2224" s="7"/>
    </row>
    <row r="2225" spans="9:9" x14ac:dyDescent="0.25">
      <c r="I2225" s="7"/>
    </row>
    <row r="2226" spans="9:9" x14ac:dyDescent="0.25">
      <c r="I2226" s="7"/>
    </row>
    <row r="2227" spans="9:9" x14ac:dyDescent="0.25">
      <c r="I2227" s="7"/>
    </row>
    <row r="2228" spans="9:9" x14ac:dyDescent="0.25">
      <c r="I2228" s="7"/>
    </row>
    <row r="2229" spans="9:9" x14ac:dyDescent="0.25">
      <c r="I2229" s="7"/>
    </row>
    <row r="2230" spans="9:9" x14ac:dyDescent="0.25">
      <c r="I2230" s="7"/>
    </row>
    <row r="2231" spans="9:9" x14ac:dyDescent="0.25">
      <c r="I2231" s="7"/>
    </row>
    <row r="2232" spans="9:9" x14ac:dyDescent="0.25">
      <c r="I2232" s="7"/>
    </row>
    <row r="2233" spans="9:9" x14ac:dyDescent="0.25">
      <c r="I2233" s="7"/>
    </row>
    <row r="2234" spans="9:9" x14ac:dyDescent="0.25">
      <c r="I2234" s="7"/>
    </row>
    <row r="2235" spans="9:9" x14ac:dyDescent="0.25">
      <c r="I2235" s="7"/>
    </row>
    <row r="2236" spans="9:9" x14ac:dyDescent="0.25">
      <c r="I2236" s="7"/>
    </row>
    <row r="2237" spans="9:9" x14ac:dyDescent="0.25">
      <c r="I2237" s="7"/>
    </row>
    <row r="2238" spans="9:9" x14ac:dyDescent="0.25">
      <c r="I2238" s="7"/>
    </row>
    <row r="2239" spans="9:9" x14ac:dyDescent="0.25">
      <c r="I2239" s="7"/>
    </row>
    <row r="2240" spans="9:9" x14ac:dyDescent="0.25">
      <c r="I2240" s="7"/>
    </row>
    <row r="2241" spans="9:9" x14ac:dyDescent="0.25">
      <c r="I2241" s="7"/>
    </row>
    <row r="2242" spans="9:9" x14ac:dyDescent="0.25">
      <c r="I2242" s="7"/>
    </row>
    <row r="2243" spans="9:9" x14ac:dyDescent="0.25">
      <c r="I2243" s="7"/>
    </row>
    <row r="2244" spans="9:9" x14ac:dyDescent="0.25">
      <c r="I2244" s="7"/>
    </row>
    <row r="2245" spans="9:9" x14ac:dyDescent="0.25">
      <c r="I2245" s="7"/>
    </row>
    <row r="2246" spans="9:9" x14ac:dyDescent="0.25">
      <c r="I2246" s="7"/>
    </row>
    <row r="2247" spans="9:9" x14ac:dyDescent="0.25">
      <c r="I2247" s="7"/>
    </row>
    <row r="2248" spans="9:9" x14ac:dyDescent="0.25">
      <c r="I2248" s="7"/>
    </row>
    <row r="2249" spans="9:9" x14ac:dyDescent="0.25">
      <c r="I2249" s="7"/>
    </row>
    <row r="2250" spans="9:9" x14ac:dyDescent="0.25">
      <c r="I2250" s="7"/>
    </row>
    <row r="2251" spans="9:9" x14ac:dyDescent="0.25">
      <c r="I2251" s="7"/>
    </row>
    <row r="2252" spans="9:9" x14ac:dyDescent="0.25">
      <c r="I2252" s="7"/>
    </row>
    <row r="2253" spans="9:9" x14ac:dyDescent="0.25">
      <c r="I2253" s="7"/>
    </row>
    <row r="2254" spans="9:9" x14ac:dyDescent="0.25">
      <c r="I2254" s="7"/>
    </row>
    <row r="2255" spans="9:9" x14ac:dyDescent="0.25">
      <c r="I2255" s="7"/>
    </row>
    <row r="2256" spans="9:9" x14ac:dyDescent="0.25">
      <c r="I2256" s="7"/>
    </row>
    <row r="2257" spans="9:9" x14ac:dyDescent="0.25">
      <c r="I2257" s="7"/>
    </row>
    <row r="2258" spans="9:9" x14ac:dyDescent="0.25">
      <c r="I2258" s="7"/>
    </row>
    <row r="2259" spans="9:9" x14ac:dyDescent="0.25">
      <c r="I2259" s="7"/>
    </row>
    <row r="2260" spans="9:9" x14ac:dyDescent="0.25">
      <c r="I2260" s="7"/>
    </row>
    <row r="2261" spans="9:9" x14ac:dyDescent="0.25">
      <c r="I2261" s="7"/>
    </row>
    <row r="2262" spans="9:9" x14ac:dyDescent="0.25">
      <c r="I2262" s="7"/>
    </row>
    <row r="2263" spans="9:9" x14ac:dyDescent="0.25">
      <c r="I2263" s="7"/>
    </row>
    <row r="2264" spans="9:9" x14ac:dyDescent="0.25">
      <c r="I2264" s="7"/>
    </row>
    <row r="2265" spans="9:9" x14ac:dyDescent="0.25">
      <c r="I2265" s="7"/>
    </row>
    <row r="2266" spans="9:9" x14ac:dyDescent="0.25">
      <c r="I2266" s="7"/>
    </row>
    <row r="2267" spans="9:9" x14ac:dyDescent="0.25">
      <c r="I2267" s="7"/>
    </row>
    <row r="2268" spans="9:9" x14ac:dyDescent="0.25">
      <c r="I2268" s="7"/>
    </row>
    <row r="2269" spans="9:9" x14ac:dyDescent="0.25">
      <c r="I2269" s="7"/>
    </row>
    <row r="2270" spans="9:9" x14ac:dyDescent="0.25">
      <c r="I2270" s="7"/>
    </row>
    <row r="2271" spans="9:9" x14ac:dyDescent="0.25">
      <c r="I2271" s="7"/>
    </row>
    <row r="2272" spans="9:9" x14ac:dyDescent="0.25">
      <c r="I2272" s="7"/>
    </row>
    <row r="2273" spans="9:9" x14ac:dyDescent="0.25">
      <c r="I2273" s="7"/>
    </row>
    <row r="2274" spans="9:9" x14ac:dyDescent="0.25">
      <c r="I2274" s="7"/>
    </row>
    <row r="2275" spans="9:9" x14ac:dyDescent="0.25">
      <c r="I2275" s="7"/>
    </row>
    <row r="2276" spans="9:9" x14ac:dyDescent="0.25">
      <c r="I2276" s="7"/>
    </row>
    <row r="2277" spans="9:9" x14ac:dyDescent="0.25">
      <c r="I2277" s="7"/>
    </row>
    <row r="2278" spans="9:9" x14ac:dyDescent="0.25">
      <c r="I2278" s="7"/>
    </row>
    <row r="2279" spans="9:9" x14ac:dyDescent="0.25">
      <c r="I2279" s="7"/>
    </row>
    <row r="2280" spans="9:9" x14ac:dyDescent="0.25">
      <c r="I2280" s="7"/>
    </row>
    <row r="2281" spans="9:9" x14ac:dyDescent="0.25">
      <c r="I2281" s="7"/>
    </row>
    <row r="2282" spans="9:9" x14ac:dyDescent="0.25">
      <c r="I2282" s="7"/>
    </row>
    <row r="2283" spans="9:9" x14ac:dyDescent="0.25">
      <c r="I2283" s="7"/>
    </row>
    <row r="2284" spans="9:9" x14ac:dyDescent="0.25">
      <c r="I2284" s="7"/>
    </row>
    <row r="2285" spans="9:9" x14ac:dyDescent="0.25">
      <c r="I2285" s="7"/>
    </row>
    <row r="2286" spans="9:9" x14ac:dyDescent="0.25">
      <c r="I2286" s="7"/>
    </row>
    <row r="2287" spans="9:9" x14ac:dyDescent="0.25">
      <c r="I2287" s="7"/>
    </row>
    <row r="2288" spans="9:9" x14ac:dyDescent="0.25">
      <c r="I2288" s="7"/>
    </row>
    <row r="2289" spans="9:9" x14ac:dyDescent="0.25">
      <c r="I2289" s="7"/>
    </row>
    <row r="2290" spans="9:9" x14ac:dyDescent="0.25">
      <c r="I2290" s="7"/>
    </row>
    <row r="2291" spans="9:9" x14ac:dyDescent="0.25">
      <c r="I2291" s="7"/>
    </row>
    <row r="2292" spans="9:9" x14ac:dyDescent="0.25">
      <c r="I2292" s="7"/>
    </row>
    <row r="2293" spans="9:9" x14ac:dyDescent="0.25">
      <c r="I2293" s="7"/>
    </row>
    <row r="2294" spans="9:9" x14ac:dyDescent="0.25">
      <c r="I2294" s="7"/>
    </row>
    <row r="2295" spans="9:9" x14ac:dyDescent="0.25">
      <c r="I2295" s="7"/>
    </row>
    <row r="2296" spans="9:9" x14ac:dyDescent="0.25">
      <c r="I2296" s="7"/>
    </row>
    <row r="2297" spans="9:9" x14ac:dyDescent="0.25">
      <c r="I2297" s="7"/>
    </row>
    <row r="2298" spans="9:9" x14ac:dyDescent="0.25">
      <c r="I2298" s="7"/>
    </row>
    <row r="2299" spans="9:9" x14ac:dyDescent="0.25">
      <c r="I2299" s="7"/>
    </row>
    <row r="2300" spans="9:9" x14ac:dyDescent="0.25">
      <c r="I2300" s="7"/>
    </row>
    <row r="2301" spans="9:9" x14ac:dyDescent="0.25">
      <c r="I2301" s="7"/>
    </row>
    <row r="2302" spans="9:9" x14ac:dyDescent="0.25">
      <c r="I2302" s="7"/>
    </row>
    <row r="2303" spans="9:9" x14ac:dyDescent="0.25">
      <c r="I2303" s="7"/>
    </row>
    <row r="2304" spans="9:9" x14ac:dyDescent="0.25">
      <c r="I2304" s="7"/>
    </row>
    <row r="2305" spans="9:9" x14ac:dyDescent="0.25">
      <c r="I2305" s="7"/>
    </row>
    <row r="2306" spans="9:9" x14ac:dyDescent="0.25">
      <c r="I2306" s="7"/>
    </row>
    <row r="2307" spans="9:9" x14ac:dyDescent="0.25">
      <c r="I2307" s="7"/>
    </row>
    <row r="2308" spans="9:9" x14ac:dyDescent="0.25">
      <c r="I2308" s="7"/>
    </row>
    <row r="2309" spans="9:9" x14ac:dyDescent="0.25">
      <c r="I2309" s="7"/>
    </row>
    <row r="2310" spans="9:9" x14ac:dyDescent="0.25">
      <c r="I2310" s="7"/>
    </row>
    <row r="2311" spans="9:9" x14ac:dyDescent="0.25">
      <c r="I2311" s="7"/>
    </row>
    <row r="2312" spans="9:9" x14ac:dyDescent="0.25">
      <c r="I2312" s="7"/>
    </row>
    <row r="2313" spans="9:9" x14ac:dyDescent="0.25">
      <c r="I2313" s="7"/>
    </row>
    <row r="2314" spans="9:9" x14ac:dyDescent="0.25">
      <c r="I2314" s="7"/>
    </row>
    <row r="2315" spans="9:9" x14ac:dyDescent="0.25">
      <c r="I2315" s="7"/>
    </row>
    <row r="2316" spans="9:9" x14ac:dyDescent="0.25">
      <c r="I2316" s="7"/>
    </row>
    <row r="2317" spans="9:9" x14ac:dyDescent="0.25">
      <c r="I2317" s="7"/>
    </row>
    <row r="2318" spans="9:9" x14ac:dyDescent="0.25">
      <c r="I2318" s="7"/>
    </row>
    <row r="2319" spans="9:9" x14ac:dyDescent="0.25">
      <c r="I2319" s="7"/>
    </row>
    <row r="2320" spans="9:9" x14ac:dyDescent="0.25">
      <c r="I2320" s="7"/>
    </row>
    <row r="2321" spans="9:9" x14ac:dyDescent="0.25">
      <c r="I2321" s="7"/>
    </row>
    <row r="2322" spans="9:9" x14ac:dyDescent="0.25">
      <c r="I2322" s="7"/>
    </row>
    <row r="2323" spans="9:9" x14ac:dyDescent="0.25">
      <c r="I2323" s="7"/>
    </row>
    <row r="2324" spans="9:9" x14ac:dyDescent="0.25">
      <c r="I2324" s="7"/>
    </row>
    <row r="2325" spans="9:9" x14ac:dyDescent="0.25">
      <c r="I2325" s="7"/>
    </row>
    <row r="2326" spans="9:9" x14ac:dyDescent="0.25">
      <c r="I2326" s="7"/>
    </row>
    <row r="2327" spans="9:9" x14ac:dyDescent="0.25">
      <c r="I2327" s="7"/>
    </row>
    <row r="2328" spans="9:9" x14ac:dyDescent="0.25">
      <c r="I2328" s="7"/>
    </row>
    <row r="2329" spans="9:9" x14ac:dyDescent="0.25">
      <c r="I2329" s="7"/>
    </row>
    <row r="2330" spans="9:9" x14ac:dyDescent="0.25">
      <c r="I2330" s="7"/>
    </row>
    <row r="2331" spans="9:9" x14ac:dyDescent="0.25">
      <c r="I2331" s="7"/>
    </row>
    <row r="2332" spans="9:9" x14ac:dyDescent="0.25">
      <c r="I2332" s="7"/>
    </row>
    <row r="2333" spans="9:9" x14ac:dyDescent="0.25">
      <c r="I2333" s="7"/>
    </row>
    <row r="2334" spans="9:9" x14ac:dyDescent="0.25">
      <c r="I2334" s="7"/>
    </row>
    <row r="2335" spans="9:9" x14ac:dyDescent="0.25">
      <c r="I2335" s="7"/>
    </row>
    <row r="2336" spans="9:9" x14ac:dyDescent="0.25">
      <c r="I2336" s="7"/>
    </row>
    <row r="2337" spans="9:9" x14ac:dyDescent="0.25">
      <c r="I2337" s="7"/>
    </row>
    <row r="2338" spans="9:9" x14ac:dyDescent="0.25">
      <c r="I2338" s="7"/>
    </row>
    <row r="2339" spans="9:9" x14ac:dyDescent="0.25">
      <c r="I2339" s="7"/>
    </row>
    <row r="2340" spans="9:9" x14ac:dyDescent="0.25">
      <c r="I2340" s="7"/>
    </row>
    <row r="2341" spans="9:9" x14ac:dyDescent="0.25">
      <c r="I2341" s="7"/>
    </row>
    <row r="2342" spans="9:9" x14ac:dyDescent="0.25">
      <c r="I2342" s="7"/>
    </row>
    <row r="2343" spans="9:9" x14ac:dyDescent="0.25">
      <c r="I2343" s="7"/>
    </row>
    <row r="2344" spans="9:9" x14ac:dyDescent="0.25">
      <c r="I2344" s="7"/>
    </row>
    <row r="2345" spans="9:9" x14ac:dyDescent="0.25">
      <c r="I2345" s="7"/>
    </row>
    <row r="2346" spans="9:9" x14ac:dyDescent="0.25">
      <c r="I2346" s="7"/>
    </row>
    <row r="2347" spans="9:9" x14ac:dyDescent="0.25">
      <c r="I2347" s="7"/>
    </row>
    <row r="2348" spans="9:9" x14ac:dyDescent="0.25">
      <c r="I2348" s="7"/>
    </row>
    <row r="2349" spans="9:9" x14ac:dyDescent="0.25">
      <c r="I2349" s="7"/>
    </row>
    <row r="2350" spans="9:9" x14ac:dyDescent="0.25">
      <c r="I2350" s="7"/>
    </row>
    <row r="2351" spans="9:9" x14ac:dyDescent="0.25">
      <c r="I2351" s="7"/>
    </row>
    <row r="2352" spans="9:9" x14ac:dyDescent="0.25">
      <c r="I2352" s="7"/>
    </row>
    <row r="2353" spans="9:9" x14ac:dyDescent="0.25">
      <c r="I2353" s="7"/>
    </row>
    <row r="2354" spans="9:9" x14ac:dyDescent="0.25">
      <c r="I2354" s="7"/>
    </row>
    <row r="2355" spans="9:9" x14ac:dyDescent="0.25">
      <c r="I2355" s="7"/>
    </row>
    <row r="2356" spans="9:9" x14ac:dyDescent="0.25">
      <c r="I2356" s="7"/>
    </row>
    <row r="2357" spans="9:9" x14ac:dyDescent="0.25">
      <c r="I2357" s="7"/>
    </row>
    <row r="2358" spans="9:9" x14ac:dyDescent="0.25">
      <c r="I2358" s="7"/>
    </row>
    <row r="2359" spans="9:9" x14ac:dyDescent="0.25">
      <c r="I2359" s="7"/>
    </row>
    <row r="2360" spans="9:9" x14ac:dyDescent="0.25">
      <c r="I2360" s="7"/>
    </row>
    <row r="2361" spans="9:9" x14ac:dyDescent="0.25">
      <c r="I2361" s="7"/>
    </row>
    <row r="2362" spans="9:9" x14ac:dyDescent="0.25">
      <c r="I2362" s="7"/>
    </row>
    <row r="2363" spans="9:9" x14ac:dyDescent="0.25">
      <c r="I2363" s="7"/>
    </row>
    <row r="2364" spans="9:9" x14ac:dyDescent="0.25">
      <c r="I2364" s="7"/>
    </row>
    <row r="2365" spans="9:9" x14ac:dyDescent="0.25">
      <c r="I2365" s="7"/>
    </row>
    <row r="2366" spans="9:9" x14ac:dyDescent="0.25">
      <c r="I2366" s="7"/>
    </row>
    <row r="2367" spans="9:9" x14ac:dyDescent="0.25">
      <c r="I2367" s="7"/>
    </row>
    <row r="2368" spans="9:9" x14ac:dyDescent="0.25">
      <c r="I2368" s="7"/>
    </row>
    <row r="2369" spans="9:9" x14ac:dyDescent="0.25">
      <c r="I2369" s="7"/>
    </row>
    <row r="2370" spans="9:9" x14ac:dyDescent="0.25">
      <c r="I2370" s="7"/>
    </row>
    <row r="2371" spans="9:9" x14ac:dyDescent="0.25">
      <c r="I2371" s="7"/>
    </row>
    <row r="2372" spans="9:9" x14ac:dyDescent="0.25">
      <c r="I2372" s="7"/>
    </row>
    <row r="2373" spans="9:9" x14ac:dyDescent="0.25">
      <c r="I2373" s="7"/>
    </row>
    <row r="2374" spans="9:9" x14ac:dyDescent="0.25">
      <c r="I2374" s="7"/>
    </row>
    <row r="2375" spans="9:9" x14ac:dyDescent="0.25">
      <c r="I2375" s="7"/>
    </row>
    <row r="2376" spans="9:9" x14ac:dyDescent="0.25">
      <c r="I2376" s="7"/>
    </row>
    <row r="2377" spans="9:9" x14ac:dyDescent="0.25">
      <c r="I2377" s="7"/>
    </row>
    <row r="2378" spans="9:9" x14ac:dyDescent="0.25">
      <c r="I2378" s="7"/>
    </row>
    <row r="2379" spans="9:9" x14ac:dyDescent="0.25">
      <c r="I2379" s="7"/>
    </row>
    <row r="2380" spans="9:9" x14ac:dyDescent="0.25">
      <c r="I2380" s="7"/>
    </row>
    <row r="2381" spans="9:9" x14ac:dyDescent="0.25">
      <c r="I2381" s="7"/>
    </row>
    <row r="2382" spans="9:9" x14ac:dyDescent="0.25">
      <c r="I2382" s="7"/>
    </row>
    <row r="2383" spans="9:9" x14ac:dyDescent="0.25">
      <c r="I2383" s="7"/>
    </row>
    <row r="2384" spans="9:9" x14ac:dyDescent="0.25">
      <c r="I2384" s="7"/>
    </row>
    <row r="2385" spans="9:9" x14ac:dyDescent="0.25">
      <c r="I2385" s="7"/>
    </row>
    <row r="2386" spans="9:9" x14ac:dyDescent="0.25">
      <c r="I2386" s="7"/>
    </row>
    <row r="2387" spans="9:9" x14ac:dyDescent="0.25">
      <c r="I2387" s="7"/>
    </row>
    <row r="2388" spans="9:9" x14ac:dyDescent="0.25">
      <c r="I2388" s="7"/>
    </row>
    <row r="2389" spans="9:9" x14ac:dyDescent="0.25">
      <c r="I2389" s="7"/>
    </row>
    <row r="2390" spans="9:9" x14ac:dyDescent="0.25">
      <c r="I2390" s="7"/>
    </row>
    <row r="2391" spans="9:9" x14ac:dyDescent="0.25">
      <c r="I2391" s="7"/>
    </row>
    <row r="2392" spans="9:9" x14ac:dyDescent="0.25">
      <c r="I2392" s="7"/>
    </row>
    <row r="2393" spans="9:9" x14ac:dyDescent="0.25">
      <c r="I2393" s="7"/>
    </row>
    <row r="2394" spans="9:9" x14ac:dyDescent="0.25">
      <c r="I2394" s="7"/>
    </row>
    <row r="2395" spans="9:9" x14ac:dyDescent="0.25">
      <c r="I2395" s="7"/>
    </row>
    <row r="2396" spans="9:9" x14ac:dyDescent="0.25">
      <c r="I2396" s="7"/>
    </row>
    <row r="2397" spans="9:9" x14ac:dyDescent="0.25">
      <c r="I2397" s="7"/>
    </row>
    <row r="2398" spans="9:9" x14ac:dyDescent="0.25">
      <c r="I2398" s="7"/>
    </row>
    <row r="2399" spans="9:9" x14ac:dyDescent="0.25">
      <c r="I2399" s="7"/>
    </row>
    <row r="2400" spans="9:9" x14ac:dyDescent="0.25">
      <c r="I2400" s="7"/>
    </row>
    <row r="2401" spans="9:9" x14ac:dyDescent="0.25">
      <c r="I2401" s="7"/>
    </row>
    <row r="2402" spans="9:9" x14ac:dyDescent="0.25">
      <c r="I2402" s="7"/>
    </row>
    <row r="2403" spans="9:9" x14ac:dyDescent="0.25">
      <c r="I2403" s="7"/>
    </row>
    <row r="2404" spans="9:9" x14ac:dyDescent="0.25">
      <c r="I2404" s="7"/>
    </row>
    <row r="2405" spans="9:9" x14ac:dyDescent="0.25">
      <c r="I2405" s="7"/>
    </row>
    <row r="2406" spans="9:9" x14ac:dyDescent="0.25">
      <c r="I2406" s="7"/>
    </row>
    <row r="2407" spans="9:9" x14ac:dyDescent="0.25">
      <c r="I2407" s="7"/>
    </row>
    <row r="2408" spans="9:9" x14ac:dyDescent="0.25">
      <c r="I2408" s="7"/>
    </row>
    <row r="2409" spans="9:9" x14ac:dyDescent="0.25">
      <c r="I2409" s="7"/>
    </row>
    <row r="2410" spans="9:9" x14ac:dyDescent="0.25">
      <c r="I2410" s="7"/>
    </row>
    <row r="2411" spans="9:9" x14ac:dyDescent="0.25">
      <c r="I2411" s="7"/>
    </row>
    <row r="2412" spans="9:9" x14ac:dyDescent="0.25">
      <c r="I2412" s="7"/>
    </row>
    <row r="2413" spans="9:9" x14ac:dyDescent="0.25">
      <c r="I2413" s="7"/>
    </row>
    <row r="2414" spans="9:9" x14ac:dyDescent="0.25">
      <c r="I2414" s="7"/>
    </row>
    <row r="2415" spans="9:9" x14ac:dyDescent="0.25">
      <c r="I2415" s="7"/>
    </row>
    <row r="2416" spans="9:9" x14ac:dyDescent="0.25">
      <c r="I2416" s="7"/>
    </row>
    <row r="2417" spans="9:9" x14ac:dyDescent="0.25">
      <c r="I2417" s="7"/>
    </row>
    <row r="2418" spans="9:9" x14ac:dyDescent="0.25">
      <c r="I2418" s="7"/>
    </row>
    <row r="2419" spans="9:9" x14ac:dyDescent="0.25">
      <c r="I2419" s="7"/>
    </row>
    <row r="2420" spans="9:9" x14ac:dyDescent="0.25">
      <c r="I2420" s="7"/>
    </row>
    <row r="2421" spans="9:9" x14ac:dyDescent="0.25">
      <c r="I2421" s="7"/>
    </row>
    <row r="2422" spans="9:9" x14ac:dyDescent="0.25">
      <c r="I2422" s="7"/>
    </row>
    <row r="2423" spans="9:9" x14ac:dyDescent="0.25">
      <c r="I2423" s="7"/>
    </row>
    <row r="2424" spans="9:9" x14ac:dyDescent="0.25">
      <c r="I2424" s="7"/>
    </row>
    <row r="2425" spans="9:9" x14ac:dyDescent="0.25">
      <c r="I2425" s="7"/>
    </row>
    <row r="2426" spans="9:9" x14ac:dyDescent="0.25">
      <c r="I2426" s="7"/>
    </row>
    <row r="2427" spans="9:9" x14ac:dyDescent="0.25">
      <c r="I2427" s="7"/>
    </row>
    <row r="2428" spans="9:9" x14ac:dyDescent="0.25">
      <c r="I2428" s="7"/>
    </row>
    <row r="2429" spans="9:9" x14ac:dyDescent="0.25">
      <c r="I2429" s="7"/>
    </row>
    <row r="2430" spans="9:9" x14ac:dyDescent="0.25">
      <c r="I2430" s="7"/>
    </row>
    <row r="2431" spans="9:9" x14ac:dyDescent="0.25">
      <c r="I2431" s="7"/>
    </row>
    <row r="2432" spans="9:9" x14ac:dyDescent="0.25">
      <c r="I2432" s="7"/>
    </row>
    <row r="2433" spans="9:9" x14ac:dyDescent="0.25">
      <c r="I2433" s="7"/>
    </row>
    <row r="2434" spans="9:9" x14ac:dyDescent="0.25">
      <c r="I2434" s="7"/>
    </row>
    <row r="2435" spans="9:9" x14ac:dyDescent="0.25">
      <c r="I2435" s="7"/>
    </row>
    <row r="2436" spans="9:9" x14ac:dyDescent="0.25">
      <c r="I2436" s="7"/>
    </row>
    <row r="2437" spans="9:9" x14ac:dyDescent="0.25">
      <c r="I2437" s="7"/>
    </row>
    <row r="2438" spans="9:9" x14ac:dyDescent="0.25">
      <c r="I2438" s="7"/>
    </row>
    <row r="2439" spans="9:9" x14ac:dyDescent="0.25">
      <c r="I2439" s="7"/>
    </row>
    <row r="2440" spans="9:9" x14ac:dyDescent="0.25">
      <c r="I2440" s="7"/>
    </row>
    <row r="2441" spans="9:9" x14ac:dyDescent="0.25">
      <c r="I2441" s="7"/>
    </row>
    <row r="2442" spans="9:9" x14ac:dyDescent="0.25">
      <c r="I2442" s="7"/>
    </row>
    <row r="2443" spans="9:9" x14ac:dyDescent="0.25">
      <c r="I2443" s="7"/>
    </row>
    <row r="2444" spans="9:9" x14ac:dyDescent="0.25">
      <c r="I2444" s="7"/>
    </row>
    <row r="2445" spans="9:9" x14ac:dyDescent="0.25">
      <c r="I2445" s="7"/>
    </row>
    <row r="2446" spans="9:9" x14ac:dyDescent="0.25">
      <c r="I2446" s="7"/>
    </row>
    <row r="2447" spans="9:9" x14ac:dyDescent="0.25">
      <c r="I2447" s="7"/>
    </row>
    <row r="2448" spans="9:9" x14ac:dyDescent="0.25">
      <c r="I2448" s="7"/>
    </row>
    <row r="2449" spans="9:9" x14ac:dyDescent="0.25">
      <c r="I2449" s="7"/>
    </row>
    <row r="2450" spans="9:9" x14ac:dyDescent="0.25">
      <c r="I2450" s="7"/>
    </row>
    <row r="2451" spans="9:9" x14ac:dyDescent="0.25">
      <c r="I2451" s="7"/>
    </row>
    <row r="2452" spans="9:9" x14ac:dyDescent="0.25">
      <c r="I2452" s="7"/>
    </row>
    <row r="2453" spans="9:9" x14ac:dyDescent="0.25">
      <c r="I2453" s="7"/>
    </row>
    <row r="2454" spans="9:9" x14ac:dyDescent="0.25">
      <c r="I2454" s="7"/>
    </row>
    <row r="2455" spans="9:9" x14ac:dyDescent="0.25">
      <c r="I2455" s="7"/>
    </row>
    <row r="2456" spans="9:9" x14ac:dyDescent="0.25">
      <c r="I2456" s="7"/>
    </row>
    <row r="2457" spans="9:9" x14ac:dyDescent="0.25">
      <c r="I2457" s="7"/>
    </row>
    <row r="2458" spans="9:9" x14ac:dyDescent="0.25">
      <c r="I2458" s="7"/>
    </row>
    <row r="2459" spans="9:9" x14ac:dyDescent="0.25">
      <c r="I2459" s="7"/>
    </row>
    <row r="2460" spans="9:9" x14ac:dyDescent="0.25">
      <c r="I2460" s="7"/>
    </row>
    <row r="2461" spans="9:9" x14ac:dyDescent="0.25">
      <c r="I2461" s="7"/>
    </row>
    <row r="2462" spans="9:9" x14ac:dyDescent="0.25">
      <c r="I2462" s="7"/>
    </row>
    <row r="2463" spans="9:9" x14ac:dyDescent="0.25">
      <c r="I2463" s="7"/>
    </row>
    <row r="2464" spans="9:9" x14ac:dyDescent="0.25">
      <c r="I2464" s="7"/>
    </row>
    <row r="2465" spans="9:9" x14ac:dyDescent="0.25">
      <c r="I2465" s="7"/>
    </row>
    <row r="2466" spans="9:9" x14ac:dyDescent="0.25">
      <c r="I2466" s="7"/>
    </row>
    <row r="2467" spans="9:9" x14ac:dyDescent="0.25">
      <c r="I2467" s="7"/>
    </row>
    <row r="2468" spans="9:9" x14ac:dyDescent="0.25">
      <c r="I2468" s="7"/>
    </row>
    <row r="2469" spans="9:9" x14ac:dyDescent="0.25">
      <c r="I2469" s="7"/>
    </row>
    <row r="2470" spans="9:9" x14ac:dyDescent="0.25">
      <c r="I2470" s="7"/>
    </row>
    <row r="2471" spans="9:9" x14ac:dyDescent="0.25">
      <c r="I2471" s="7"/>
    </row>
    <row r="2472" spans="9:9" x14ac:dyDescent="0.25">
      <c r="I2472" s="7"/>
    </row>
    <row r="2473" spans="9:9" x14ac:dyDescent="0.25">
      <c r="I2473" s="7"/>
    </row>
    <row r="2474" spans="9:9" x14ac:dyDescent="0.25">
      <c r="I2474" s="7"/>
    </row>
    <row r="2475" spans="9:9" x14ac:dyDescent="0.25">
      <c r="I2475" s="7"/>
    </row>
    <row r="2476" spans="9:9" x14ac:dyDescent="0.25">
      <c r="I2476" s="7"/>
    </row>
    <row r="2477" spans="9:9" x14ac:dyDescent="0.25">
      <c r="I2477" s="7"/>
    </row>
    <row r="2478" spans="9:9" x14ac:dyDescent="0.25">
      <c r="I2478" s="7"/>
    </row>
    <row r="2479" spans="9:9" x14ac:dyDescent="0.25">
      <c r="I2479" s="7"/>
    </row>
    <row r="2480" spans="9:9" x14ac:dyDescent="0.25">
      <c r="I2480" s="7"/>
    </row>
    <row r="2481" spans="9:9" x14ac:dyDescent="0.25">
      <c r="I2481" s="7"/>
    </row>
    <row r="2482" spans="9:9" x14ac:dyDescent="0.25">
      <c r="I2482" s="7"/>
    </row>
    <row r="2483" spans="9:9" x14ac:dyDescent="0.25">
      <c r="I2483" s="7"/>
    </row>
    <row r="2484" spans="9:9" x14ac:dyDescent="0.25">
      <c r="I2484" s="7"/>
    </row>
    <row r="2485" spans="9:9" x14ac:dyDescent="0.25">
      <c r="I2485" s="7"/>
    </row>
    <row r="2486" spans="9:9" x14ac:dyDescent="0.25">
      <c r="I2486" s="7"/>
    </row>
    <row r="2487" spans="9:9" x14ac:dyDescent="0.25">
      <c r="I2487" s="7"/>
    </row>
    <row r="2488" spans="9:9" x14ac:dyDescent="0.25">
      <c r="I2488" s="7"/>
    </row>
    <row r="2489" spans="9:9" x14ac:dyDescent="0.25">
      <c r="I2489" s="7"/>
    </row>
    <row r="2490" spans="9:9" x14ac:dyDescent="0.25">
      <c r="I2490" s="7"/>
    </row>
    <row r="2491" spans="9:9" x14ac:dyDescent="0.25">
      <c r="I2491" s="7"/>
    </row>
    <row r="2492" spans="9:9" x14ac:dyDescent="0.25">
      <c r="I2492" s="7"/>
    </row>
    <row r="2493" spans="9:9" x14ac:dyDescent="0.25">
      <c r="I2493" s="7"/>
    </row>
    <row r="2494" spans="9:9" x14ac:dyDescent="0.25">
      <c r="I2494" s="7"/>
    </row>
    <row r="2495" spans="9:9" x14ac:dyDescent="0.25">
      <c r="I2495" s="7"/>
    </row>
    <row r="2496" spans="9:9" x14ac:dyDescent="0.25">
      <c r="I2496" s="7"/>
    </row>
    <row r="2497" spans="9:9" x14ac:dyDescent="0.25">
      <c r="I2497" s="7"/>
    </row>
    <row r="2498" spans="9:9" x14ac:dyDescent="0.25">
      <c r="I2498" s="7"/>
    </row>
    <row r="2499" spans="9:9" x14ac:dyDescent="0.25">
      <c r="I2499" s="7"/>
    </row>
    <row r="2500" spans="9:9" x14ac:dyDescent="0.25">
      <c r="I2500" s="7"/>
    </row>
    <row r="2501" spans="9:9" x14ac:dyDescent="0.25">
      <c r="I2501" s="7"/>
    </row>
    <row r="2502" spans="9:9" x14ac:dyDescent="0.25">
      <c r="I2502" s="7"/>
    </row>
    <row r="2503" spans="9:9" x14ac:dyDescent="0.25">
      <c r="I2503" s="7"/>
    </row>
    <row r="2504" spans="9:9" x14ac:dyDescent="0.25">
      <c r="I2504" s="7"/>
    </row>
    <row r="2505" spans="9:9" x14ac:dyDescent="0.25">
      <c r="I2505" s="7"/>
    </row>
    <row r="2506" spans="9:9" x14ac:dyDescent="0.25">
      <c r="I2506" s="7"/>
    </row>
    <row r="2507" spans="9:9" x14ac:dyDescent="0.25">
      <c r="I2507" s="7"/>
    </row>
    <row r="2508" spans="9:9" x14ac:dyDescent="0.25">
      <c r="I2508" s="7"/>
    </row>
    <row r="2509" spans="9:9" x14ac:dyDescent="0.25">
      <c r="I2509" s="7"/>
    </row>
    <row r="2510" spans="9:9" x14ac:dyDescent="0.25">
      <c r="I2510" s="7"/>
    </row>
    <row r="2511" spans="9:9" x14ac:dyDescent="0.25">
      <c r="I2511" s="7"/>
    </row>
    <row r="2512" spans="9:9" x14ac:dyDescent="0.25">
      <c r="I2512" s="7"/>
    </row>
    <row r="2513" spans="9:9" x14ac:dyDescent="0.25">
      <c r="I2513" s="7"/>
    </row>
    <row r="2514" spans="9:9" x14ac:dyDescent="0.25">
      <c r="I2514" s="7"/>
    </row>
    <row r="2515" spans="9:9" x14ac:dyDescent="0.25">
      <c r="I2515" s="7"/>
    </row>
    <row r="2516" spans="9:9" x14ac:dyDescent="0.25">
      <c r="I2516" s="7"/>
    </row>
    <row r="2517" spans="9:9" x14ac:dyDescent="0.25">
      <c r="I2517" s="7"/>
    </row>
    <row r="2518" spans="9:9" x14ac:dyDescent="0.25">
      <c r="I2518" s="7"/>
    </row>
    <row r="2519" spans="9:9" x14ac:dyDescent="0.25">
      <c r="I2519" s="7"/>
    </row>
    <row r="2520" spans="9:9" x14ac:dyDescent="0.25">
      <c r="I2520" s="7"/>
    </row>
    <row r="2521" spans="9:9" x14ac:dyDescent="0.25">
      <c r="I2521" s="7"/>
    </row>
    <row r="2522" spans="9:9" x14ac:dyDescent="0.25">
      <c r="I2522" s="7"/>
    </row>
    <row r="2523" spans="9:9" x14ac:dyDescent="0.25">
      <c r="I2523" s="7"/>
    </row>
    <row r="2524" spans="9:9" x14ac:dyDescent="0.25">
      <c r="I2524" s="7"/>
    </row>
    <row r="2525" spans="9:9" x14ac:dyDescent="0.25">
      <c r="I2525" s="7"/>
    </row>
    <row r="2526" spans="9:9" x14ac:dyDescent="0.25">
      <c r="I2526" s="7"/>
    </row>
    <row r="2527" spans="9:9" x14ac:dyDescent="0.25">
      <c r="I2527" s="7"/>
    </row>
    <row r="2528" spans="9:9" x14ac:dyDescent="0.25">
      <c r="I2528" s="7"/>
    </row>
    <row r="2529" spans="9:9" x14ac:dyDescent="0.25">
      <c r="I2529" s="7"/>
    </row>
    <row r="2530" spans="9:9" x14ac:dyDescent="0.25">
      <c r="I2530" s="7"/>
    </row>
    <row r="2531" spans="9:9" x14ac:dyDescent="0.25">
      <c r="I2531" s="7"/>
    </row>
    <row r="2532" spans="9:9" x14ac:dyDescent="0.25">
      <c r="I2532" s="7"/>
    </row>
    <row r="2533" spans="9:9" x14ac:dyDescent="0.25">
      <c r="I2533" s="7"/>
    </row>
    <row r="2534" spans="9:9" x14ac:dyDescent="0.25">
      <c r="I2534" s="7"/>
    </row>
    <row r="2535" spans="9:9" x14ac:dyDescent="0.25">
      <c r="I2535" s="7"/>
    </row>
    <row r="2536" spans="9:9" x14ac:dyDescent="0.25">
      <c r="I2536" s="7"/>
    </row>
    <row r="2537" spans="9:9" x14ac:dyDescent="0.25">
      <c r="I2537" s="7"/>
    </row>
    <row r="2538" spans="9:9" x14ac:dyDescent="0.25">
      <c r="I2538" s="7"/>
    </row>
    <row r="2539" spans="9:9" x14ac:dyDescent="0.25">
      <c r="I2539" s="7"/>
    </row>
    <row r="2540" spans="9:9" x14ac:dyDescent="0.25">
      <c r="I2540" s="7"/>
    </row>
    <row r="2541" spans="9:9" x14ac:dyDescent="0.25">
      <c r="I2541" s="7"/>
    </row>
    <row r="2542" spans="9:9" x14ac:dyDescent="0.25">
      <c r="I2542" s="7"/>
    </row>
    <row r="2543" spans="9:9" x14ac:dyDescent="0.25">
      <c r="I2543" s="7"/>
    </row>
    <row r="2544" spans="9:9" x14ac:dyDescent="0.25">
      <c r="I2544" s="7"/>
    </row>
    <row r="2545" spans="9:9" x14ac:dyDescent="0.25">
      <c r="I2545" s="7"/>
    </row>
    <row r="2546" spans="9:9" x14ac:dyDescent="0.25">
      <c r="I2546" s="7"/>
    </row>
    <row r="2547" spans="9:9" x14ac:dyDescent="0.25">
      <c r="I2547" s="7"/>
    </row>
    <row r="2548" spans="9:9" x14ac:dyDescent="0.25">
      <c r="I2548" s="7"/>
    </row>
    <row r="2549" spans="9:9" x14ac:dyDescent="0.25">
      <c r="I2549" s="7"/>
    </row>
    <row r="2550" spans="9:9" x14ac:dyDescent="0.25">
      <c r="I2550" s="7"/>
    </row>
    <row r="2551" spans="9:9" x14ac:dyDescent="0.25">
      <c r="I2551" s="7"/>
    </row>
    <row r="2552" spans="9:9" x14ac:dyDescent="0.25">
      <c r="I2552" s="7"/>
    </row>
    <row r="2553" spans="9:9" x14ac:dyDescent="0.25">
      <c r="I2553" s="7"/>
    </row>
    <row r="2554" spans="9:9" x14ac:dyDescent="0.25">
      <c r="I2554" s="7"/>
    </row>
    <row r="2555" spans="9:9" x14ac:dyDescent="0.25">
      <c r="I2555" s="7"/>
    </row>
    <row r="2556" spans="9:9" x14ac:dyDescent="0.25">
      <c r="I2556" s="7"/>
    </row>
    <row r="2557" spans="9:9" x14ac:dyDescent="0.25">
      <c r="I2557" s="7"/>
    </row>
    <row r="2558" spans="9:9" x14ac:dyDescent="0.25">
      <c r="I2558" s="7"/>
    </row>
    <row r="2559" spans="9:9" x14ac:dyDescent="0.25">
      <c r="I2559" s="7"/>
    </row>
    <row r="2560" spans="9:9" x14ac:dyDescent="0.25">
      <c r="I2560" s="7"/>
    </row>
    <row r="2561" spans="9:9" x14ac:dyDescent="0.25">
      <c r="I2561" s="7"/>
    </row>
    <row r="2562" spans="9:9" x14ac:dyDescent="0.25">
      <c r="I2562" s="7"/>
    </row>
    <row r="2563" spans="9:9" x14ac:dyDescent="0.25">
      <c r="I2563" s="7"/>
    </row>
    <row r="2564" spans="9:9" x14ac:dyDescent="0.25">
      <c r="I2564" s="7"/>
    </row>
    <row r="2565" spans="9:9" x14ac:dyDescent="0.25">
      <c r="I2565" s="7"/>
    </row>
    <row r="2566" spans="9:9" x14ac:dyDescent="0.25">
      <c r="I2566" s="7"/>
    </row>
    <row r="2567" spans="9:9" x14ac:dyDescent="0.25">
      <c r="I2567" s="7"/>
    </row>
    <row r="2568" spans="9:9" x14ac:dyDescent="0.25">
      <c r="I2568" s="7"/>
    </row>
    <row r="2569" spans="9:9" x14ac:dyDescent="0.25">
      <c r="I2569" s="7"/>
    </row>
    <row r="2570" spans="9:9" x14ac:dyDescent="0.25">
      <c r="I2570" s="7"/>
    </row>
    <row r="2571" spans="9:9" x14ac:dyDescent="0.25">
      <c r="I2571" s="7"/>
    </row>
    <row r="2572" spans="9:9" x14ac:dyDescent="0.25">
      <c r="I2572" s="7"/>
    </row>
    <row r="2573" spans="9:9" x14ac:dyDescent="0.25">
      <c r="I2573" s="7"/>
    </row>
    <row r="2574" spans="9:9" x14ac:dyDescent="0.25">
      <c r="I2574" s="7"/>
    </row>
    <row r="2575" spans="9:9" x14ac:dyDescent="0.25">
      <c r="I2575" s="7"/>
    </row>
    <row r="2576" spans="9:9" x14ac:dyDescent="0.25">
      <c r="I2576" s="7"/>
    </row>
    <row r="2577" spans="9:9" x14ac:dyDescent="0.25">
      <c r="I2577" s="7"/>
    </row>
    <row r="2578" spans="9:9" x14ac:dyDescent="0.25">
      <c r="I2578" s="7"/>
    </row>
    <row r="2579" spans="9:9" x14ac:dyDescent="0.25">
      <c r="I2579" s="7"/>
    </row>
    <row r="2580" spans="9:9" x14ac:dyDescent="0.25">
      <c r="I2580" s="7"/>
    </row>
    <row r="2581" spans="9:9" x14ac:dyDescent="0.25">
      <c r="I2581" s="7"/>
    </row>
    <row r="2582" spans="9:9" x14ac:dyDescent="0.25">
      <c r="I2582" s="7"/>
    </row>
    <row r="2583" spans="9:9" x14ac:dyDescent="0.25">
      <c r="I2583" s="7"/>
    </row>
    <row r="2584" spans="9:9" x14ac:dyDescent="0.25">
      <c r="I2584" s="7"/>
    </row>
    <row r="2585" spans="9:9" x14ac:dyDescent="0.25">
      <c r="I2585" s="7"/>
    </row>
    <row r="2586" spans="9:9" x14ac:dyDescent="0.25">
      <c r="I2586" s="7"/>
    </row>
    <row r="2587" spans="9:9" x14ac:dyDescent="0.25">
      <c r="I2587" s="7"/>
    </row>
    <row r="2588" spans="9:9" x14ac:dyDescent="0.25">
      <c r="I2588" s="7"/>
    </row>
    <row r="2589" spans="9:9" x14ac:dyDescent="0.25">
      <c r="I2589" s="7"/>
    </row>
    <row r="2590" spans="9:9" x14ac:dyDescent="0.25">
      <c r="I2590" s="7"/>
    </row>
    <row r="2591" spans="9:9" x14ac:dyDescent="0.25">
      <c r="I2591" s="7"/>
    </row>
    <row r="2592" spans="9:9" x14ac:dyDescent="0.25">
      <c r="I2592" s="7"/>
    </row>
    <row r="2593" spans="9:9" x14ac:dyDescent="0.25">
      <c r="I2593" s="7"/>
    </row>
    <row r="2594" spans="9:9" x14ac:dyDescent="0.25">
      <c r="I2594" s="7"/>
    </row>
    <row r="2595" spans="9:9" x14ac:dyDescent="0.25">
      <c r="I2595" s="7"/>
    </row>
    <row r="2596" spans="9:9" x14ac:dyDescent="0.25">
      <c r="I2596" s="7"/>
    </row>
    <row r="2597" spans="9:9" x14ac:dyDescent="0.25">
      <c r="I2597" s="7"/>
    </row>
    <row r="2598" spans="9:9" x14ac:dyDescent="0.25">
      <c r="I2598" s="7"/>
    </row>
    <row r="2599" spans="9:9" x14ac:dyDescent="0.25">
      <c r="I2599" s="7"/>
    </row>
    <row r="2600" spans="9:9" x14ac:dyDescent="0.25">
      <c r="I2600" s="7"/>
    </row>
    <row r="2601" spans="9:9" x14ac:dyDescent="0.25">
      <c r="I2601" s="7"/>
    </row>
    <row r="2602" spans="9:9" x14ac:dyDescent="0.25">
      <c r="I2602" s="7"/>
    </row>
    <row r="2603" spans="9:9" x14ac:dyDescent="0.25">
      <c r="I2603" s="7"/>
    </row>
    <row r="2604" spans="9:9" x14ac:dyDescent="0.25">
      <c r="I2604" s="7"/>
    </row>
    <row r="2605" spans="9:9" x14ac:dyDescent="0.25">
      <c r="I2605" s="7"/>
    </row>
    <row r="2606" spans="9:9" x14ac:dyDescent="0.25">
      <c r="I2606" s="7"/>
    </row>
    <row r="2607" spans="9:9" x14ac:dyDescent="0.25">
      <c r="I2607" s="7"/>
    </row>
    <row r="2608" spans="9:9" x14ac:dyDescent="0.25">
      <c r="I2608" s="7"/>
    </row>
    <row r="2609" spans="9:9" x14ac:dyDescent="0.25">
      <c r="I2609" s="7"/>
    </row>
    <row r="2610" spans="9:9" x14ac:dyDescent="0.25">
      <c r="I2610" s="7"/>
    </row>
    <row r="2611" spans="9:9" x14ac:dyDescent="0.25">
      <c r="I2611" s="7"/>
    </row>
    <row r="2612" spans="9:9" x14ac:dyDescent="0.25">
      <c r="I2612" s="7"/>
    </row>
    <row r="2613" spans="9:9" x14ac:dyDescent="0.25">
      <c r="I2613" s="7"/>
    </row>
    <row r="2614" spans="9:9" x14ac:dyDescent="0.25">
      <c r="I2614" s="7"/>
    </row>
    <row r="2615" spans="9:9" x14ac:dyDescent="0.25">
      <c r="I2615" s="7"/>
    </row>
    <row r="2616" spans="9:9" x14ac:dyDescent="0.25">
      <c r="I2616" s="7"/>
    </row>
    <row r="2617" spans="9:9" x14ac:dyDescent="0.25">
      <c r="I2617" s="7"/>
    </row>
    <row r="2618" spans="9:9" x14ac:dyDescent="0.25">
      <c r="I2618" s="7"/>
    </row>
    <row r="2619" spans="9:9" x14ac:dyDescent="0.25">
      <c r="I2619" s="7"/>
    </row>
    <row r="2620" spans="9:9" x14ac:dyDescent="0.25">
      <c r="I2620" s="7"/>
    </row>
    <row r="2621" spans="9:9" x14ac:dyDescent="0.25">
      <c r="I2621" s="7"/>
    </row>
    <row r="2622" spans="9:9" x14ac:dyDescent="0.25">
      <c r="I2622" s="7"/>
    </row>
    <row r="2623" spans="9:9" x14ac:dyDescent="0.25">
      <c r="I2623" s="7"/>
    </row>
    <row r="2624" spans="9:9" x14ac:dyDescent="0.25">
      <c r="I2624" s="7"/>
    </row>
    <row r="2625" spans="9:9" x14ac:dyDescent="0.25">
      <c r="I2625" s="7"/>
    </row>
    <row r="2626" spans="9:9" x14ac:dyDescent="0.25">
      <c r="I2626" s="7"/>
    </row>
    <row r="2627" spans="9:9" x14ac:dyDescent="0.25">
      <c r="I2627" s="7"/>
    </row>
    <row r="2628" spans="9:9" x14ac:dyDescent="0.25">
      <c r="I2628" s="7"/>
    </row>
    <row r="2629" spans="9:9" x14ac:dyDescent="0.25">
      <c r="I2629" s="7"/>
    </row>
    <row r="2630" spans="9:9" x14ac:dyDescent="0.25">
      <c r="I2630" s="7"/>
    </row>
    <row r="2631" spans="9:9" x14ac:dyDescent="0.25">
      <c r="I2631" s="7"/>
    </row>
    <row r="2632" spans="9:9" x14ac:dyDescent="0.25">
      <c r="I2632" s="7"/>
    </row>
    <row r="2633" spans="9:9" x14ac:dyDescent="0.25">
      <c r="I2633" s="7"/>
    </row>
    <row r="2634" spans="9:9" x14ac:dyDescent="0.25">
      <c r="I2634" s="7"/>
    </row>
    <row r="2635" spans="9:9" x14ac:dyDescent="0.25">
      <c r="I2635" s="7"/>
    </row>
    <row r="2636" spans="9:9" x14ac:dyDescent="0.25">
      <c r="I2636" s="7"/>
    </row>
    <row r="2637" spans="9:9" x14ac:dyDescent="0.25">
      <c r="I2637" s="7"/>
    </row>
    <row r="2638" spans="9:9" x14ac:dyDescent="0.25">
      <c r="I2638" s="7"/>
    </row>
    <row r="2639" spans="9:9" x14ac:dyDescent="0.25">
      <c r="I2639" s="7"/>
    </row>
    <row r="2640" spans="9:9" x14ac:dyDescent="0.25">
      <c r="I2640" s="7"/>
    </row>
    <row r="2641" spans="9:9" x14ac:dyDescent="0.25">
      <c r="I2641" s="7"/>
    </row>
    <row r="2642" spans="9:9" x14ac:dyDescent="0.25">
      <c r="I2642" s="7"/>
    </row>
    <row r="2643" spans="9:9" x14ac:dyDescent="0.25">
      <c r="I2643" s="7"/>
    </row>
    <row r="2644" spans="9:9" x14ac:dyDescent="0.25">
      <c r="I2644" s="7"/>
    </row>
    <row r="2645" spans="9:9" x14ac:dyDescent="0.25">
      <c r="I2645" s="7"/>
    </row>
    <row r="2646" spans="9:9" x14ac:dyDescent="0.25">
      <c r="I2646" s="7"/>
    </row>
    <row r="2647" spans="9:9" x14ac:dyDescent="0.25">
      <c r="I2647" s="7"/>
    </row>
    <row r="2648" spans="9:9" x14ac:dyDescent="0.25">
      <c r="I2648" s="7"/>
    </row>
    <row r="2649" spans="9:9" x14ac:dyDescent="0.25">
      <c r="I2649" s="7"/>
    </row>
    <row r="2650" spans="9:9" x14ac:dyDescent="0.25">
      <c r="I2650" s="7"/>
    </row>
    <row r="2651" spans="9:9" x14ac:dyDescent="0.25">
      <c r="I2651" s="7"/>
    </row>
    <row r="2652" spans="9:9" x14ac:dyDescent="0.25">
      <c r="I2652" s="7"/>
    </row>
    <row r="2653" spans="9:9" x14ac:dyDescent="0.25">
      <c r="I2653" s="7"/>
    </row>
    <row r="2654" spans="9:9" x14ac:dyDescent="0.25">
      <c r="I2654" s="7"/>
    </row>
    <row r="2655" spans="9:9" x14ac:dyDescent="0.25">
      <c r="I2655" s="7"/>
    </row>
    <row r="2656" spans="9:9" x14ac:dyDescent="0.25">
      <c r="I2656" s="7"/>
    </row>
    <row r="2657" spans="9:9" x14ac:dyDescent="0.25">
      <c r="I2657" s="7"/>
    </row>
    <row r="2658" spans="9:9" x14ac:dyDescent="0.25">
      <c r="I2658" s="7"/>
    </row>
    <row r="2659" spans="9:9" x14ac:dyDescent="0.25">
      <c r="I2659" s="7"/>
    </row>
    <row r="2660" spans="9:9" x14ac:dyDescent="0.25">
      <c r="I2660" s="7"/>
    </row>
    <row r="2661" spans="9:9" x14ac:dyDescent="0.25">
      <c r="I2661" s="7"/>
    </row>
    <row r="2662" spans="9:9" x14ac:dyDescent="0.25">
      <c r="I2662" s="7"/>
    </row>
    <row r="2663" spans="9:9" x14ac:dyDescent="0.25">
      <c r="I2663" s="7"/>
    </row>
    <row r="2664" spans="9:9" x14ac:dyDescent="0.25">
      <c r="I2664" s="7"/>
    </row>
    <row r="2665" spans="9:9" x14ac:dyDescent="0.25">
      <c r="I2665" s="7"/>
    </row>
    <row r="2666" spans="9:9" x14ac:dyDescent="0.25">
      <c r="I2666" s="7"/>
    </row>
    <row r="2667" spans="9:9" x14ac:dyDescent="0.25">
      <c r="I2667" s="7"/>
    </row>
    <row r="2668" spans="9:9" x14ac:dyDescent="0.25">
      <c r="I2668" s="7"/>
    </row>
    <row r="2669" spans="9:9" x14ac:dyDescent="0.25">
      <c r="I2669" s="7"/>
    </row>
    <row r="2670" spans="9:9" x14ac:dyDescent="0.25">
      <c r="I2670" s="7"/>
    </row>
    <row r="2671" spans="9:9" x14ac:dyDescent="0.25">
      <c r="I2671" s="7"/>
    </row>
    <row r="2672" spans="9:9" x14ac:dyDescent="0.25">
      <c r="I2672" s="7"/>
    </row>
    <row r="2673" spans="9:9" x14ac:dyDescent="0.25">
      <c r="I2673" s="7"/>
    </row>
    <row r="2674" spans="9:9" x14ac:dyDescent="0.25">
      <c r="I2674" s="7"/>
    </row>
    <row r="2675" spans="9:9" x14ac:dyDescent="0.25">
      <c r="I2675" s="7"/>
    </row>
    <row r="2676" spans="9:9" x14ac:dyDescent="0.25">
      <c r="I2676" s="7"/>
    </row>
    <row r="2677" spans="9:9" x14ac:dyDescent="0.25">
      <c r="I2677" s="7"/>
    </row>
    <row r="2678" spans="9:9" x14ac:dyDescent="0.25">
      <c r="I2678" s="7"/>
    </row>
    <row r="2679" spans="9:9" x14ac:dyDescent="0.25">
      <c r="I2679" s="7"/>
    </row>
    <row r="2680" spans="9:9" x14ac:dyDescent="0.25">
      <c r="I2680" s="7"/>
    </row>
    <row r="2681" spans="9:9" x14ac:dyDescent="0.25">
      <c r="I2681" s="7"/>
    </row>
    <row r="2682" spans="9:9" x14ac:dyDescent="0.25">
      <c r="I2682" s="7"/>
    </row>
    <row r="2683" spans="9:9" x14ac:dyDescent="0.25">
      <c r="I2683" s="7"/>
    </row>
    <row r="2684" spans="9:9" x14ac:dyDescent="0.25">
      <c r="I2684" s="7"/>
    </row>
    <row r="2685" spans="9:9" x14ac:dyDescent="0.25">
      <c r="I2685" s="7"/>
    </row>
    <row r="2686" spans="9:9" x14ac:dyDescent="0.25">
      <c r="I2686" s="7"/>
    </row>
    <row r="2687" spans="9:9" x14ac:dyDescent="0.25">
      <c r="I2687" s="7"/>
    </row>
    <row r="2688" spans="9:9" x14ac:dyDescent="0.25">
      <c r="I2688" s="7"/>
    </row>
    <row r="2689" spans="9:9" x14ac:dyDescent="0.25">
      <c r="I2689" s="7"/>
    </row>
    <row r="2690" spans="9:9" x14ac:dyDescent="0.25">
      <c r="I2690" s="7"/>
    </row>
    <row r="2691" spans="9:9" x14ac:dyDescent="0.25">
      <c r="I2691" s="7"/>
    </row>
    <row r="2692" spans="9:9" x14ac:dyDescent="0.25">
      <c r="I2692" s="7"/>
    </row>
    <row r="2693" spans="9:9" x14ac:dyDescent="0.25">
      <c r="I2693" s="7"/>
    </row>
    <row r="2694" spans="9:9" x14ac:dyDescent="0.25">
      <c r="I2694" s="7"/>
    </row>
    <row r="2695" spans="9:9" x14ac:dyDescent="0.25">
      <c r="I2695" s="7"/>
    </row>
    <row r="2696" spans="9:9" x14ac:dyDescent="0.25">
      <c r="I2696" s="7"/>
    </row>
    <row r="2697" spans="9:9" x14ac:dyDescent="0.25">
      <c r="I2697" s="7"/>
    </row>
    <row r="2698" spans="9:9" x14ac:dyDescent="0.25">
      <c r="I2698" s="7"/>
    </row>
    <row r="2699" spans="9:9" x14ac:dyDescent="0.25">
      <c r="I2699" s="7"/>
    </row>
    <row r="2700" spans="9:9" x14ac:dyDescent="0.25">
      <c r="I2700" s="7"/>
    </row>
    <row r="2701" spans="9:9" x14ac:dyDescent="0.25">
      <c r="I2701" s="7"/>
    </row>
    <row r="2702" spans="9:9" x14ac:dyDescent="0.25">
      <c r="I2702" s="7"/>
    </row>
    <row r="2703" spans="9:9" x14ac:dyDescent="0.25">
      <c r="I2703" s="7"/>
    </row>
    <row r="2704" spans="9:9" x14ac:dyDescent="0.25">
      <c r="I2704" s="7"/>
    </row>
    <row r="2705" spans="9:9" x14ac:dyDescent="0.25">
      <c r="I2705" s="7"/>
    </row>
    <row r="2706" spans="9:9" x14ac:dyDescent="0.25">
      <c r="I2706" s="7"/>
    </row>
    <row r="2707" spans="9:9" x14ac:dyDescent="0.25">
      <c r="I2707" s="7"/>
    </row>
    <row r="2708" spans="9:9" x14ac:dyDescent="0.25">
      <c r="I2708" s="7"/>
    </row>
    <row r="2709" spans="9:9" x14ac:dyDescent="0.25">
      <c r="I2709" s="7"/>
    </row>
    <row r="2710" spans="9:9" x14ac:dyDescent="0.25">
      <c r="I2710" s="7"/>
    </row>
    <row r="2711" spans="9:9" x14ac:dyDescent="0.25">
      <c r="I2711" s="7"/>
    </row>
    <row r="2712" spans="9:9" x14ac:dyDescent="0.25">
      <c r="I2712" s="7"/>
    </row>
    <row r="2713" spans="9:9" x14ac:dyDescent="0.25">
      <c r="I2713" s="7"/>
    </row>
    <row r="2714" spans="9:9" x14ac:dyDescent="0.25">
      <c r="I2714" s="7"/>
    </row>
    <row r="2715" spans="9:9" x14ac:dyDescent="0.25">
      <c r="I2715" s="7"/>
    </row>
    <row r="2716" spans="9:9" x14ac:dyDescent="0.25">
      <c r="I2716" s="7"/>
    </row>
    <row r="2717" spans="9:9" x14ac:dyDescent="0.25">
      <c r="I2717" s="7"/>
    </row>
    <row r="2718" spans="9:9" x14ac:dyDescent="0.25">
      <c r="I2718" s="7"/>
    </row>
    <row r="2719" spans="9:9" x14ac:dyDescent="0.25">
      <c r="I2719" s="7"/>
    </row>
    <row r="2720" spans="9:9" x14ac:dyDescent="0.25">
      <c r="I2720" s="7"/>
    </row>
    <row r="2721" spans="9:9" x14ac:dyDescent="0.25">
      <c r="I2721" s="7"/>
    </row>
    <row r="2722" spans="9:9" x14ac:dyDescent="0.25">
      <c r="I2722" s="7"/>
    </row>
    <row r="2723" spans="9:9" x14ac:dyDescent="0.25">
      <c r="I2723" s="7"/>
    </row>
    <row r="2724" spans="9:9" x14ac:dyDescent="0.25">
      <c r="I2724" s="7"/>
    </row>
    <row r="2725" spans="9:9" x14ac:dyDescent="0.25">
      <c r="I2725" s="7"/>
    </row>
    <row r="2726" spans="9:9" x14ac:dyDescent="0.25">
      <c r="I2726" s="7"/>
    </row>
    <row r="2727" spans="9:9" x14ac:dyDescent="0.25">
      <c r="I2727" s="7"/>
    </row>
    <row r="2728" spans="9:9" x14ac:dyDescent="0.25">
      <c r="I2728" s="7"/>
    </row>
    <row r="2729" spans="9:9" x14ac:dyDescent="0.25">
      <c r="I2729" s="7"/>
    </row>
    <row r="2730" spans="9:9" x14ac:dyDescent="0.25">
      <c r="I2730" s="7"/>
    </row>
    <row r="2731" spans="9:9" x14ac:dyDescent="0.25">
      <c r="I2731" s="7"/>
    </row>
    <row r="2732" spans="9:9" x14ac:dyDescent="0.25">
      <c r="I2732" s="7"/>
    </row>
    <row r="2733" spans="9:9" x14ac:dyDescent="0.25">
      <c r="I2733" s="7"/>
    </row>
    <row r="2734" spans="9:9" x14ac:dyDescent="0.25">
      <c r="I2734" s="7"/>
    </row>
    <row r="2735" spans="9:9" x14ac:dyDescent="0.25">
      <c r="I2735" s="7"/>
    </row>
    <row r="2736" spans="9:9" x14ac:dyDescent="0.25">
      <c r="I2736" s="7"/>
    </row>
    <row r="2737" spans="9:9" x14ac:dyDescent="0.25">
      <c r="I2737" s="7"/>
    </row>
    <row r="2738" spans="9:9" x14ac:dyDescent="0.25">
      <c r="I2738" s="7"/>
    </row>
    <row r="2739" spans="9:9" x14ac:dyDescent="0.25">
      <c r="I2739" s="7"/>
    </row>
    <row r="2740" spans="9:9" x14ac:dyDescent="0.25">
      <c r="I2740" s="7"/>
    </row>
    <row r="2741" spans="9:9" x14ac:dyDescent="0.25">
      <c r="I2741" s="7"/>
    </row>
    <row r="2742" spans="9:9" x14ac:dyDescent="0.25">
      <c r="I2742" s="7"/>
    </row>
    <row r="2743" spans="9:9" x14ac:dyDescent="0.25">
      <c r="I2743" s="7"/>
    </row>
    <row r="2744" spans="9:9" x14ac:dyDescent="0.25">
      <c r="I2744" s="7"/>
    </row>
    <row r="2745" spans="9:9" x14ac:dyDescent="0.25">
      <c r="I2745" s="7"/>
    </row>
    <row r="2746" spans="9:9" x14ac:dyDescent="0.25">
      <c r="I2746" s="7"/>
    </row>
    <row r="2747" spans="9:9" x14ac:dyDescent="0.25">
      <c r="I2747" s="7"/>
    </row>
    <row r="2748" spans="9:9" x14ac:dyDescent="0.25">
      <c r="I2748" s="7"/>
    </row>
    <row r="2749" spans="9:9" x14ac:dyDescent="0.25">
      <c r="I2749" s="7"/>
    </row>
    <row r="2750" spans="9:9" x14ac:dyDescent="0.25">
      <c r="I2750" s="7"/>
    </row>
    <row r="2751" spans="9:9" x14ac:dyDescent="0.25">
      <c r="I2751" s="7"/>
    </row>
    <row r="2752" spans="9:9" x14ac:dyDescent="0.25">
      <c r="I2752" s="7"/>
    </row>
    <row r="2753" spans="9:9" x14ac:dyDescent="0.25">
      <c r="I2753" s="7"/>
    </row>
    <row r="2754" spans="9:9" x14ac:dyDescent="0.25">
      <c r="I2754" s="7"/>
    </row>
    <row r="2755" spans="9:9" x14ac:dyDescent="0.25">
      <c r="I2755" s="7"/>
    </row>
    <row r="2756" spans="9:9" x14ac:dyDescent="0.25">
      <c r="I2756" s="7"/>
    </row>
    <row r="2757" spans="9:9" x14ac:dyDescent="0.25">
      <c r="I2757" s="7"/>
    </row>
    <row r="2758" spans="9:9" x14ac:dyDescent="0.25">
      <c r="I2758" s="7"/>
    </row>
    <row r="2759" spans="9:9" x14ac:dyDescent="0.25">
      <c r="I2759" s="7"/>
    </row>
    <row r="2760" spans="9:9" x14ac:dyDescent="0.25">
      <c r="I2760" s="7"/>
    </row>
    <row r="2761" spans="9:9" x14ac:dyDescent="0.25">
      <c r="I2761" s="7"/>
    </row>
    <row r="2762" spans="9:9" x14ac:dyDescent="0.25">
      <c r="I2762" s="7"/>
    </row>
    <row r="2763" spans="9:9" x14ac:dyDescent="0.25">
      <c r="I2763" s="7"/>
    </row>
    <row r="2764" spans="9:9" x14ac:dyDescent="0.25">
      <c r="I2764" s="7"/>
    </row>
    <row r="2765" spans="9:9" x14ac:dyDescent="0.25">
      <c r="I2765" s="7"/>
    </row>
    <row r="2766" spans="9:9" x14ac:dyDescent="0.25">
      <c r="I2766" s="7"/>
    </row>
    <row r="2767" spans="9:9" x14ac:dyDescent="0.25">
      <c r="I2767" s="7"/>
    </row>
    <row r="2768" spans="9:9" x14ac:dyDescent="0.25">
      <c r="I2768" s="7"/>
    </row>
    <row r="2769" spans="9:9" x14ac:dyDescent="0.25">
      <c r="I2769" s="7"/>
    </row>
    <row r="2770" spans="9:9" x14ac:dyDescent="0.25">
      <c r="I2770" s="7"/>
    </row>
    <row r="2771" spans="9:9" x14ac:dyDescent="0.25">
      <c r="I2771" s="7"/>
    </row>
    <row r="2772" spans="9:9" x14ac:dyDescent="0.25">
      <c r="I2772" s="7"/>
    </row>
    <row r="2773" spans="9:9" x14ac:dyDescent="0.25">
      <c r="I2773" s="7"/>
    </row>
    <row r="2774" spans="9:9" x14ac:dyDescent="0.25">
      <c r="I2774" s="7"/>
    </row>
    <row r="2775" spans="9:9" x14ac:dyDescent="0.25">
      <c r="I2775" s="7"/>
    </row>
    <row r="2776" spans="9:9" x14ac:dyDescent="0.25">
      <c r="I2776" s="7"/>
    </row>
    <row r="2777" spans="9:9" x14ac:dyDescent="0.25">
      <c r="I2777" s="7"/>
    </row>
    <row r="2778" spans="9:9" x14ac:dyDescent="0.25">
      <c r="I2778" s="7"/>
    </row>
    <row r="2779" spans="9:9" x14ac:dyDescent="0.25">
      <c r="I2779" s="7"/>
    </row>
    <row r="2780" spans="9:9" x14ac:dyDescent="0.25">
      <c r="I2780" s="7"/>
    </row>
    <row r="2781" spans="9:9" x14ac:dyDescent="0.25">
      <c r="I2781" s="7"/>
    </row>
    <row r="2782" spans="9:9" x14ac:dyDescent="0.25">
      <c r="I2782" s="7"/>
    </row>
    <row r="2783" spans="9:9" x14ac:dyDescent="0.25">
      <c r="I2783" s="7"/>
    </row>
    <row r="2784" spans="9:9" x14ac:dyDescent="0.25">
      <c r="I2784" s="7"/>
    </row>
    <row r="2785" spans="9:9" x14ac:dyDescent="0.25">
      <c r="I2785" s="7"/>
    </row>
    <row r="2786" spans="9:9" x14ac:dyDescent="0.25">
      <c r="I2786" s="7"/>
    </row>
    <row r="2787" spans="9:9" x14ac:dyDescent="0.25">
      <c r="I2787" s="7"/>
    </row>
    <row r="2788" spans="9:9" x14ac:dyDescent="0.25">
      <c r="I2788" s="7"/>
    </row>
    <row r="2789" spans="9:9" x14ac:dyDescent="0.25">
      <c r="I2789" s="7"/>
    </row>
    <row r="2790" spans="9:9" x14ac:dyDescent="0.25">
      <c r="I2790" s="7"/>
    </row>
    <row r="2791" spans="9:9" x14ac:dyDescent="0.25">
      <c r="I2791" s="7"/>
    </row>
    <row r="2792" spans="9:9" x14ac:dyDescent="0.25">
      <c r="I2792" s="7"/>
    </row>
    <row r="2793" spans="9:9" x14ac:dyDescent="0.25">
      <c r="I2793" s="7"/>
    </row>
    <row r="2794" spans="9:9" x14ac:dyDescent="0.25">
      <c r="I2794" s="7"/>
    </row>
    <row r="2795" spans="9:9" x14ac:dyDescent="0.25">
      <c r="I2795" s="7"/>
    </row>
    <row r="2796" spans="9:9" x14ac:dyDescent="0.25">
      <c r="I2796" s="7"/>
    </row>
    <row r="2797" spans="9:9" x14ac:dyDescent="0.25">
      <c r="I2797" s="7"/>
    </row>
    <row r="2798" spans="9:9" x14ac:dyDescent="0.25">
      <c r="I2798" s="7"/>
    </row>
    <row r="2799" spans="9:9" x14ac:dyDescent="0.25">
      <c r="I2799" s="7"/>
    </row>
    <row r="2800" spans="9:9" x14ac:dyDescent="0.25">
      <c r="I2800" s="7"/>
    </row>
    <row r="2801" spans="9:9" x14ac:dyDescent="0.25">
      <c r="I2801" s="7"/>
    </row>
    <row r="2802" spans="9:9" x14ac:dyDescent="0.25">
      <c r="I2802" s="7"/>
    </row>
    <row r="2803" spans="9:9" x14ac:dyDescent="0.25">
      <c r="I2803" s="7"/>
    </row>
    <row r="2804" spans="9:9" x14ac:dyDescent="0.25">
      <c r="I2804" s="7"/>
    </row>
    <row r="2805" spans="9:9" x14ac:dyDescent="0.25">
      <c r="I2805" s="7"/>
    </row>
    <row r="2806" spans="9:9" x14ac:dyDescent="0.25">
      <c r="I2806" s="7"/>
    </row>
    <row r="2807" spans="9:9" x14ac:dyDescent="0.25">
      <c r="I2807" s="7"/>
    </row>
    <row r="2808" spans="9:9" x14ac:dyDescent="0.25">
      <c r="I2808" s="7"/>
    </row>
    <row r="2809" spans="9:9" x14ac:dyDescent="0.25">
      <c r="I2809" s="7"/>
    </row>
    <row r="2810" spans="9:9" x14ac:dyDescent="0.25">
      <c r="I2810" s="7"/>
    </row>
    <row r="2811" spans="9:9" x14ac:dyDescent="0.25">
      <c r="I2811" s="7"/>
    </row>
    <row r="2812" spans="9:9" x14ac:dyDescent="0.25">
      <c r="I2812" s="7"/>
    </row>
    <row r="2813" spans="9:9" x14ac:dyDescent="0.25">
      <c r="I2813" s="7"/>
    </row>
    <row r="2814" spans="9:9" x14ac:dyDescent="0.25">
      <c r="I2814" s="7"/>
    </row>
    <row r="2815" spans="9:9" x14ac:dyDescent="0.25">
      <c r="I2815" s="7"/>
    </row>
    <row r="2816" spans="9:9" x14ac:dyDescent="0.25">
      <c r="I2816" s="7"/>
    </row>
    <row r="2817" spans="9:9" x14ac:dyDescent="0.25">
      <c r="I2817" s="7"/>
    </row>
    <row r="2818" spans="9:9" x14ac:dyDescent="0.25">
      <c r="I2818" s="7"/>
    </row>
    <row r="2819" spans="9:9" x14ac:dyDescent="0.25">
      <c r="I2819" s="7"/>
    </row>
    <row r="2820" spans="9:9" x14ac:dyDescent="0.25">
      <c r="I2820" s="7"/>
    </row>
    <row r="2821" spans="9:9" x14ac:dyDescent="0.25">
      <c r="I2821" s="7"/>
    </row>
    <row r="2822" spans="9:9" x14ac:dyDescent="0.25">
      <c r="I2822" s="7"/>
    </row>
    <row r="2823" spans="9:9" x14ac:dyDescent="0.25">
      <c r="I2823" s="7"/>
    </row>
    <row r="2824" spans="9:9" x14ac:dyDescent="0.25">
      <c r="I2824" s="7"/>
    </row>
    <row r="2825" spans="9:9" x14ac:dyDescent="0.25">
      <c r="I2825" s="7"/>
    </row>
    <row r="2826" spans="9:9" x14ac:dyDescent="0.25">
      <c r="I2826" s="7"/>
    </row>
    <row r="2827" spans="9:9" x14ac:dyDescent="0.25">
      <c r="I2827" s="7"/>
    </row>
    <row r="2828" spans="9:9" x14ac:dyDescent="0.25">
      <c r="I2828" s="7"/>
    </row>
    <row r="2829" spans="9:9" x14ac:dyDescent="0.25">
      <c r="I2829" s="7"/>
    </row>
    <row r="2830" spans="9:9" x14ac:dyDescent="0.25">
      <c r="I2830" s="7"/>
    </row>
    <row r="2831" spans="9:9" x14ac:dyDescent="0.25">
      <c r="I2831" s="7"/>
    </row>
    <row r="2832" spans="9:9" x14ac:dyDescent="0.25">
      <c r="I2832" s="7"/>
    </row>
    <row r="2833" spans="9:9" x14ac:dyDescent="0.25">
      <c r="I2833" s="7"/>
    </row>
    <row r="2834" spans="9:9" x14ac:dyDescent="0.25">
      <c r="I2834" s="7"/>
    </row>
    <row r="2835" spans="9:9" x14ac:dyDescent="0.25">
      <c r="I2835" s="7"/>
    </row>
    <row r="2836" spans="9:9" x14ac:dyDescent="0.25">
      <c r="I2836" s="7"/>
    </row>
    <row r="2837" spans="9:9" x14ac:dyDescent="0.25">
      <c r="I2837" s="7"/>
    </row>
    <row r="2838" spans="9:9" x14ac:dyDescent="0.25">
      <c r="I2838" s="7"/>
    </row>
    <row r="2839" spans="9:9" x14ac:dyDescent="0.25">
      <c r="I2839" s="7"/>
    </row>
    <row r="2840" spans="9:9" x14ac:dyDescent="0.25">
      <c r="I2840" s="7"/>
    </row>
    <row r="2841" spans="9:9" x14ac:dyDescent="0.25">
      <c r="I2841" s="7"/>
    </row>
    <row r="2842" spans="9:9" x14ac:dyDescent="0.25">
      <c r="I2842" s="7"/>
    </row>
    <row r="2843" spans="9:9" x14ac:dyDescent="0.25">
      <c r="I2843" s="7"/>
    </row>
    <row r="2844" spans="9:9" x14ac:dyDescent="0.25">
      <c r="I2844" s="7"/>
    </row>
    <row r="2845" spans="9:9" x14ac:dyDescent="0.25">
      <c r="I2845" s="7"/>
    </row>
    <row r="2846" spans="9:9" x14ac:dyDescent="0.25">
      <c r="I2846" s="7"/>
    </row>
    <row r="2847" spans="9:9" x14ac:dyDescent="0.25">
      <c r="I2847" s="7"/>
    </row>
    <row r="2848" spans="9:9" x14ac:dyDescent="0.25">
      <c r="I2848" s="7"/>
    </row>
    <row r="2849" spans="9:9" x14ac:dyDescent="0.25">
      <c r="I2849" s="7"/>
    </row>
    <row r="2850" spans="9:9" x14ac:dyDescent="0.25">
      <c r="I2850" s="7"/>
    </row>
    <row r="2851" spans="9:9" x14ac:dyDescent="0.25">
      <c r="I2851" s="7"/>
    </row>
    <row r="2852" spans="9:9" x14ac:dyDescent="0.25">
      <c r="I2852" s="7"/>
    </row>
    <row r="2853" spans="9:9" x14ac:dyDescent="0.25">
      <c r="I2853" s="7"/>
    </row>
    <row r="2854" spans="9:9" x14ac:dyDescent="0.25">
      <c r="I2854" s="7"/>
    </row>
    <row r="2855" spans="9:9" x14ac:dyDescent="0.25">
      <c r="I2855" s="7"/>
    </row>
    <row r="2856" spans="9:9" x14ac:dyDescent="0.25">
      <c r="I2856" s="7"/>
    </row>
    <row r="2857" spans="9:9" x14ac:dyDescent="0.25">
      <c r="I2857" s="7"/>
    </row>
    <row r="2858" spans="9:9" x14ac:dyDescent="0.25">
      <c r="I2858" s="7"/>
    </row>
    <row r="2859" spans="9:9" x14ac:dyDescent="0.25">
      <c r="I2859" s="7"/>
    </row>
    <row r="2860" spans="9:9" x14ac:dyDescent="0.25">
      <c r="I2860" s="7"/>
    </row>
    <row r="2861" spans="9:9" x14ac:dyDescent="0.25">
      <c r="I2861" s="7"/>
    </row>
    <row r="2862" spans="9:9" x14ac:dyDescent="0.25">
      <c r="I2862" s="7"/>
    </row>
    <row r="2863" spans="9:9" x14ac:dyDescent="0.25">
      <c r="I2863" s="7"/>
    </row>
    <row r="2864" spans="9:9" x14ac:dyDescent="0.25">
      <c r="I2864" s="7"/>
    </row>
    <row r="2865" spans="9:9" x14ac:dyDescent="0.25">
      <c r="I2865" s="7"/>
    </row>
    <row r="2866" spans="9:9" x14ac:dyDescent="0.25">
      <c r="I2866" s="7"/>
    </row>
    <row r="2867" spans="9:9" x14ac:dyDescent="0.25">
      <c r="I2867" s="7"/>
    </row>
    <row r="2868" spans="9:9" x14ac:dyDescent="0.25">
      <c r="I2868" s="7"/>
    </row>
    <row r="2869" spans="9:9" x14ac:dyDescent="0.25">
      <c r="I2869" s="7"/>
    </row>
    <row r="2870" spans="9:9" x14ac:dyDescent="0.25">
      <c r="I2870" s="7"/>
    </row>
    <row r="2871" spans="9:9" x14ac:dyDescent="0.25">
      <c r="I2871" s="7"/>
    </row>
    <row r="2872" spans="9:9" x14ac:dyDescent="0.25">
      <c r="I2872" s="7"/>
    </row>
    <row r="2873" spans="9:9" x14ac:dyDescent="0.25">
      <c r="I2873" s="7"/>
    </row>
    <row r="2874" spans="9:9" x14ac:dyDescent="0.25">
      <c r="I2874" s="7"/>
    </row>
    <row r="2875" spans="9:9" x14ac:dyDescent="0.25">
      <c r="I2875" s="7"/>
    </row>
    <row r="2876" spans="9:9" x14ac:dyDescent="0.25">
      <c r="I2876" s="7"/>
    </row>
    <row r="2877" spans="9:9" x14ac:dyDescent="0.25">
      <c r="I2877" s="7"/>
    </row>
    <row r="2878" spans="9:9" x14ac:dyDescent="0.25">
      <c r="I2878" s="7"/>
    </row>
    <row r="2879" spans="9:9" x14ac:dyDescent="0.25">
      <c r="I2879" s="7"/>
    </row>
    <row r="2880" spans="9:9" x14ac:dyDescent="0.25">
      <c r="I2880" s="7"/>
    </row>
    <row r="2881" spans="9:9" x14ac:dyDescent="0.25">
      <c r="I2881" s="7"/>
    </row>
    <row r="2882" spans="9:9" x14ac:dyDescent="0.25">
      <c r="I2882" s="7"/>
    </row>
    <row r="2883" spans="9:9" x14ac:dyDescent="0.25">
      <c r="I2883" s="7"/>
    </row>
    <row r="2884" spans="9:9" x14ac:dyDescent="0.25">
      <c r="I2884" s="7"/>
    </row>
    <row r="2885" spans="9:9" x14ac:dyDescent="0.25">
      <c r="I2885" s="7"/>
    </row>
    <row r="2886" spans="9:9" x14ac:dyDescent="0.25">
      <c r="I2886" s="7"/>
    </row>
    <row r="2887" spans="9:9" x14ac:dyDescent="0.25">
      <c r="I2887" s="7"/>
    </row>
    <row r="2888" spans="9:9" x14ac:dyDescent="0.25">
      <c r="I2888" s="7"/>
    </row>
    <row r="2889" spans="9:9" x14ac:dyDescent="0.25">
      <c r="I2889" s="7"/>
    </row>
    <row r="2890" spans="9:9" x14ac:dyDescent="0.25">
      <c r="I2890" s="7"/>
    </row>
    <row r="2891" spans="9:9" x14ac:dyDescent="0.25">
      <c r="I2891" s="7"/>
    </row>
    <row r="2892" spans="9:9" x14ac:dyDescent="0.25">
      <c r="I2892" s="7"/>
    </row>
    <row r="2893" spans="9:9" x14ac:dyDescent="0.25">
      <c r="I2893" s="7"/>
    </row>
    <row r="2894" spans="9:9" x14ac:dyDescent="0.25">
      <c r="I2894" s="7"/>
    </row>
    <row r="2895" spans="9:9" x14ac:dyDescent="0.25">
      <c r="I2895" s="7"/>
    </row>
    <row r="2896" spans="9:9" x14ac:dyDescent="0.25">
      <c r="I2896" s="7"/>
    </row>
    <row r="2897" spans="9:9" x14ac:dyDescent="0.25">
      <c r="I2897" s="7"/>
    </row>
    <row r="2898" spans="9:9" x14ac:dyDescent="0.25">
      <c r="I2898" s="7"/>
    </row>
    <row r="2899" spans="9:9" x14ac:dyDescent="0.25">
      <c r="I2899" s="7"/>
    </row>
    <row r="2900" spans="9:9" x14ac:dyDescent="0.25">
      <c r="I2900" s="7"/>
    </row>
    <row r="2901" spans="9:9" x14ac:dyDescent="0.25">
      <c r="I2901" s="7"/>
    </row>
    <row r="2902" spans="9:9" x14ac:dyDescent="0.25">
      <c r="I2902" s="7"/>
    </row>
    <row r="2903" spans="9:9" x14ac:dyDescent="0.25">
      <c r="I2903" s="7"/>
    </row>
    <row r="2904" spans="9:9" x14ac:dyDescent="0.25">
      <c r="I2904" s="7"/>
    </row>
    <row r="2905" spans="9:9" x14ac:dyDescent="0.25">
      <c r="I2905" s="7"/>
    </row>
    <row r="2906" spans="9:9" x14ac:dyDescent="0.25">
      <c r="I2906" s="7"/>
    </row>
    <row r="2907" spans="9:9" x14ac:dyDescent="0.25">
      <c r="I2907" s="7"/>
    </row>
    <row r="2908" spans="9:9" x14ac:dyDescent="0.25">
      <c r="I2908" s="7"/>
    </row>
    <row r="2909" spans="9:9" x14ac:dyDescent="0.25">
      <c r="I2909" s="7"/>
    </row>
    <row r="2910" spans="9:9" x14ac:dyDescent="0.25">
      <c r="I2910" s="7"/>
    </row>
    <row r="2911" spans="9:9" x14ac:dyDescent="0.25">
      <c r="I2911" s="7"/>
    </row>
    <row r="2912" spans="9:9" x14ac:dyDescent="0.25">
      <c r="I2912" s="7"/>
    </row>
    <row r="2913" spans="9:9" x14ac:dyDescent="0.25">
      <c r="I2913" s="7"/>
    </row>
    <row r="2914" spans="9:9" x14ac:dyDescent="0.25">
      <c r="I2914" s="7"/>
    </row>
    <row r="2915" spans="9:9" x14ac:dyDescent="0.25">
      <c r="I2915" s="7"/>
    </row>
    <row r="2916" spans="9:9" x14ac:dyDescent="0.25">
      <c r="I2916" s="7"/>
    </row>
    <row r="2917" spans="9:9" x14ac:dyDescent="0.25">
      <c r="I2917" s="7"/>
    </row>
    <row r="2918" spans="9:9" x14ac:dyDescent="0.25">
      <c r="I2918" s="7"/>
    </row>
    <row r="2919" spans="9:9" x14ac:dyDescent="0.25">
      <c r="I2919" s="7"/>
    </row>
    <row r="2920" spans="9:9" x14ac:dyDescent="0.25">
      <c r="I2920" s="7"/>
    </row>
    <row r="2921" spans="9:9" x14ac:dyDescent="0.25">
      <c r="I2921" s="7"/>
    </row>
    <row r="2922" spans="9:9" x14ac:dyDescent="0.25">
      <c r="I2922" s="7"/>
    </row>
    <row r="2923" spans="9:9" x14ac:dyDescent="0.25">
      <c r="I2923" s="7"/>
    </row>
    <row r="2924" spans="9:9" x14ac:dyDescent="0.25">
      <c r="I2924" s="7"/>
    </row>
    <row r="2925" spans="9:9" x14ac:dyDescent="0.25">
      <c r="I2925" s="7"/>
    </row>
    <row r="2926" spans="9:9" x14ac:dyDescent="0.25">
      <c r="I2926" s="7"/>
    </row>
    <row r="2927" spans="9:9" x14ac:dyDescent="0.25">
      <c r="I2927" s="7"/>
    </row>
    <row r="2928" spans="9:9" x14ac:dyDescent="0.25">
      <c r="I2928" s="7"/>
    </row>
    <row r="2929" spans="9:9" x14ac:dyDescent="0.25">
      <c r="I2929" s="7"/>
    </row>
    <row r="2930" spans="9:9" x14ac:dyDescent="0.25">
      <c r="I2930" s="7"/>
    </row>
    <row r="2931" spans="9:9" x14ac:dyDescent="0.25">
      <c r="I2931" s="7"/>
    </row>
    <row r="2932" spans="9:9" x14ac:dyDescent="0.25">
      <c r="I2932" s="7"/>
    </row>
    <row r="2933" spans="9:9" x14ac:dyDescent="0.25">
      <c r="I2933" s="7"/>
    </row>
    <row r="2934" spans="9:9" x14ac:dyDescent="0.25">
      <c r="I2934" s="7"/>
    </row>
    <row r="2935" spans="9:9" x14ac:dyDescent="0.25">
      <c r="I2935" s="7"/>
    </row>
    <row r="2936" spans="9:9" x14ac:dyDescent="0.25">
      <c r="I2936" s="7"/>
    </row>
    <row r="2937" spans="9:9" x14ac:dyDescent="0.25">
      <c r="I2937" s="7"/>
    </row>
    <row r="2938" spans="9:9" x14ac:dyDescent="0.25">
      <c r="I2938" s="7"/>
    </row>
    <row r="2939" spans="9:9" x14ac:dyDescent="0.25">
      <c r="I2939" s="7"/>
    </row>
    <row r="2940" spans="9:9" x14ac:dyDescent="0.25">
      <c r="I2940" s="7"/>
    </row>
    <row r="2941" spans="9:9" x14ac:dyDescent="0.25">
      <c r="I2941" s="7"/>
    </row>
    <row r="2942" spans="9:9" x14ac:dyDescent="0.25">
      <c r="I2942" s="7"/>
    </row>
    <row r="2943" spans="9:9" x14ac:dyDescent="0.25">
      <c r="I2943" s="7"/>
    </row>
    <row r="2944" spans="9:9" x14ac:dyDescent="0.25">
      <c r="I2944" s="7"/>
    </row>
    <row r="2945" spans="9:9" x14ac:dyDescent="0.25">
      <c r="I2945" s="7"/>
    </row>
    <row r="2946" spans="9:9" x14ac:dyDescent="0.25">
      <c r="I2946" s="7"/>
    </row>
    <row r="2947" spans="9:9" x14ac:dyDescent="0.25">
      <c r="I2947" s="7"/>
    </row>
    <row r="2948" spans="9:9" x14ac:dyDescent="0.25">
      <c r="I2948" s="7"/>
    </row>
    <row r="2949" spans="9:9" x14ac:dyDescent="0.25">
      <c r="I2949" s="7"/>
    </row>
    <row r="2950" spans="9:9" x14ac:dyDescent="0.25">
      <c r="I2950" s="7"/>
    </row>
    <row r="2951" spans="9:9" x14ac:dyDescent="0.25">
      <c r="I2951" s="7"/>
    </row>
    <row r="2952" spans="9:9" x14ac:dyDescent="0.25">
      <c r="I2952" s="7"/>
    </row>
    <row r="2953" spans="9:9" x14ac:dyDescent="0.25">
      <c r="I2953" s="7"/>
    </row>
    <row r="2954" spans="9:9" x14ac:dyDescent="0.25">
      <c r="I2954" s="7"/>
    </row>
    <row r="2955" spans="9:9" x14ac:dyDescent="0.25">
      <c r="I2955" s="7"/>
    </row>
    <row r="2956" spans="9:9" x14ac:dyDescent="0.25">
      <c r="I2956" s="7"/>
    </row>
    <row r="2957" spans="9:9" x14ac:dyDescent="0.25">
      <c r="I2957" s="7"/>
    </row>
    <row r="2958" spans="9:9" x14ac:dyDescent="0.25">
      <c r="I2958" s="7"/>
    </row>
    <row r="2959" spans="9:9" x14ac:dyDescent="0.25">
      <c r="I2959" s="7"/>
    </row>
    <row r="2960" spans="9:9" x14ac:dyDescent="0.25">
      <c r="I2960" s="7"/>
    </row>
    <row r="2961" spans="9:9" x14ac:dyDescent="0.25">
      <c r="I2961" s="7"/>
    </row>
    <row r="2962" spans="9:9" x14ac:dyDescent="0.25">
      <c r="I2962" s="7"/>
    </row>
    <row r="2963" spans="9:9" x14ac:dyDescent="0.25">
      <c r="I2963" s="7"/>
    </row>
    <row r="2964" spans="9:9" x14ac:dyDescent="0.25">
      <c r="I2964" s="7"/>
    </row>
    <row r="2965" spans="9:9" x14ac:dyDescent="0.25">
      <c r="I2965" s="7"/>
    </row>
    <row r="2966" spans="9:9" x14ac:dyDescent="0.25">
      <c r="I2966" s="7"/>
    </row>
    <row r="2967" spans="9:9" x14ac:dyDescent="0.25">
      <c r="I2967" s="7"/>
    </row>
    <row r="2968" spans="9:9" x14ac:dyDescent="0.25">
      <c r="I2968" s="7"/>
    </row>
    <row r="2969" spans="9:9" x14ac:dyDescent="0.25">
      <c r="I2969" s="7"/>
    </row>
    <row r="2970" spans="9:9" x14ac:dyDescent="0.25">
      <c r="I2970" s="7"/>
    </row>
    <row r="2971" spans="9:9" x14ac:dyDescent="0.25">
      <c r="I2971" s="7"/>
    </row>
    <row r="2972" spans="9:9" x14ac:dyDescent="0.25">
      <c r="I2972" s="7"/>
    </row>
    <row r="2973" spans="9:9" x14ac:dyDescent="0.25">
      <c r="I2973" s="7"/>
    </row>
    <row r="2974" spans="9:9" x14ac:dyDescent="0.25">
      <c r="I2974" s="7"/>
    </row>
    <row r="2975" spans="9:9" x14ac:dyDescent="0.25">
      <c r="I2975" s="7"/>
    </row>
    <row r="2976" spans="9:9" x14ac:dyDescent="0.25">
      <c r="I2976" s="7"/>
    </row>
    <row r="2977" spans="9:9" x14ac:dyDescent="0.25">
      <c r="I2977" s="7"/>
    </row>
    <row r="2978" spans="9:9" x14ac:dyDescent="0.25">
      <c r="I2978" s="7"/>
    </row>
    <row r="2979" spans="9:9" x14ac:dyDescent="0.25">
      <c r="I2979" s="7"/>
    </row>
    <row r="2980" spans="9:9" x14ac:dyDescent="0.25">
      <c r="I2980" s="7"/>
    </row>
    <row r="2981" spans="9:9" x14ac:dyDescent="0.25">
      <c r="I2981" s="7"/>
    </row>
    <row r="2982" spans="9:9" x14ac:dyDescent="0.25">
      <c r="I2982" s="7"/>
    </row>
    <row r="2983" spans="9:9" x14ac:dyDescent="0.25">
      <c r="I2983" s="7"/>
    </row>
    <row r="2984" spans="9:9" x14ac:dyDescent="0.25">
      <c r="I2984" s="7"/>
    </row>
    <row r="2985" spans="9:9" x14ac:dyDescent="0.25">
      <c r="I2985" s="7"/>
    </row>
    <row r="2986" spans="9:9" x14ac:dyDescent="0.25">
      <c r="I2986" s="7"/>
    </row>
    <row r="2987" spans="9:9" x14ac:dyDescent="0.25">
      <c r="I2987" s="7"/>
    </row>
    <row r="2988" spans="9:9" x14ac:dyDescent="0.25">
      <c r="I2988" s="7"/>
    </row>
    <row r="2989" spans="9:9" x14ac:dyDescent="0.25">
      <c r="I2989" s="7"/>
    </row>
    <row r="2990" spans="9:9" x14ac:dyDescent="0.25">
      <c r="I2990" s="7"/>
    </row>
    <row r="2991" spans="9:9" x14ac:dyDescent="0.25">
      <c r="I2991" s="7"/>
    </row>
    <row r="2992" spans="9:9" x14ac:dyDescent="0.25">
      <c r="I2992" s="7"/>
    </row>
    <row r="2993" spans="9:9" x14ac:dyDescent="0.25">
      <c r="I2993" s="7"/>
    </row>
    <row r="2994" spans="9:9" x14ac:dyDescent="0.25">
      <c r="I2994" s="7"/>
    </row>
    <row r="2995" spans="9:9" x14ac:dyDescent="0.25">
      <c r="I2995" s="7"/>
    </row>
    <row r="2996" spans="9:9" x14ac:dyDescent="0.25">
      <c r="I2996" s="7"/>
    </row>
    <row r="2997" spans="9:9" x14ac:dyDescent="0.25">
      <c r="I2997" s="7"/>
    </row>
    <row r="2998" spans="9:9" x14ac:dyDescent="0.25">
      <c r="I2998" s="7"/>
    </row>
    <row r="2999" spans="9:9" x14ac:dyDescent="0.25">
      <c r="I2999" s="7"/>
    </row>
    <row r="3000" spans="9:9" x14ac:dyDescent="0.25">
      <c r="I3000" s="7"/>
    </row>
    <row r="3001" spans="9:9" x14ac:dyDescent="0.25">
      <c r="I3001" s="7"/>
    </row>
    <row r="3002" spans="9:9" x14ac:dyDescent="0.25">
      <c r="I3002" s="7"/>
    </row>
    <row r="3003" spans="9:9" x14ac:dyDescent="0.25">
      <c r="I3003" s="7"/>
    </row>
    <row r="3004" spans="9:9" x14ac:dyDescent="0.25">
      <c r="I3004" s="7"/>
    </row>
    <row r="3005" spans="9:9" x14ac:dyDescent="0.25">
      <c r="I3005" s="7"/>
    </row>
    <row r="3006" spans="9:9" x14ac:dyDescent="0.25">
      <c r="I3006" s="7"/>
    </row>
    <row r="3007" spans="9:9" x14ac:dyDescent="0.25">
      <c r="I3007" s="7"/>
    </row>
    <row r="3008" spans="9:9" x14ac:dyDescent="0.25">
      <c r="I3008" s="7"/>
    </row>
    <row r="3009" spans="9:9" x14ac:dyDescent="0.25">
      <c r="I3009" s="7"/>
    </row>
    <row r="3010" spans="9:9" x14ac:dyDescent="0.25">
      <c r="I3010" s="7"/>
    </row>
    <row r="3011" spans="9:9" x14ac:dyDescent="0.25">
      <c r="I3011" s="7"/>
    </row>
    <row r="3012" spans="9:9" x14ac:dyDescent="0.25">
      <c r="I3012" s="7"/>
    </row>
    <row r="3013" spans="9:9" x14ac:dyDescent="0.25">
      <c r="I3013" s="7"/>
    </row>
    <row r="3014" spans="9:9" x14ac:dyDescent="0.25">
      <c r="I3014" s="7"/>
    </row>
    <row r="3015" spans="9:9" x14ac:dyDescent="0.25">
      <c r="I3015" s="7"/>
    </row>
    <row r="3016" spans="9:9" x14ac:dyDescent="0.25">
      <c r="I3016" s="7"/>
    </row>
    <row r="3017" spans="9:9" x14ac:dyDescent="0.25">
      <c r="I3017" s="7"/>
    </row>
    <row r="3018" spans="9:9" x14ac:dyDescent="0.25">
      <c r="I3018" s="7"/>
    </row>
    <row r="3019" spans="9:9" x14ac:dyDescent="0.25">
      <c r="I3019" s="7"/>
    </row>
    <row r="3020" spans="9:9" x14ac:dyDescent="0.25">
      <c r="I3020" s="7"/>
    </row>
    <row r="3021" spans="9:9" x14ac:dyDescent="0.25">
      <c r="I3021" s="7"/>
    </row>
    <row r="3022" spans="9:9" x14ac:dyDescent="0.25">
      <c r="I3022" s="7"/>
    </row>
    <row r="3023" spans="9:9" x14ac:dyDescent="0.25">
      <c r="I3023" s="7"/>
    </row>
    <row r="3024" spans="9:9" x14ac:dyDescent="0.25">
      <c r="I3024" s="7"/>
    </row>
    <row r="3025" spans="9:9" x14ac:dyDescent="0.25">
      <c r="I3025" s="7"/>
    </row>
    <row r="3026" spans="9:9" x14ac:dyDescent="0.25">
      <c r="I3026" s="7"/>
    </row>
    <row r="3027" spans="9:9" x14ac:dyDescent="0.25">
      <c r="I3027" s="7"/>
    </row>
    <row r="3028" spans="9:9" x14ac:dyDescent="0.25">
      <c r="I3028" s="7"/>
    </row>
    <row r="3029" spans="9:9" x14ac:dyDescent="0.25">
      <c r="I3029" s="7"/>
    </row>
    <row r="3030" spans="9:9" x14ac:dyDescent="0.25">
      <c r="I3030" s="7"/>
    </row>
    <row r="3031" spans="9:9" x14ac:dyDescent="0.25">
      <c r="I3031" s="7"/>
    </row>
    <row r="3032" spans="9:9" x14ac:dyDescent="0.25">
      <c r="I3032" s="7"/>
    </row>
    <row r="3033" spans="9:9" x14ac:dyDescent="0.25">
      <c r="I3033" s="7"/>
    </row>
    <row r="3034" spans="9:9" x14ac:dyDescent="0.25">
      <c r="I3034" s="7"/>
    </row>
    <row r="3035" spans="9:9" x14ac:dyDescent="0.25">
      <c r="I3035" s="7"/>
    </row>
    <row r="3036" spans="9:9" x14ac:dyDescent="0.25">
      <c r="I3036" s="7"/>
    </row>
    <row r="3037" spans="9:9" x14ac:dyDescent="0.25">
      <c r="I3037" s="7"/>
    </row>
    <row r="3038" spans="9:9" x14ac:dyDescent="0.25">
      <c r="I3038" s="7"/>
    </row>
    <row r="3039" spans="9:9" x14ac:dyDescent="0.25">
      <c r="I3039" s="7"/>
    </row>
    <row r="3040" spans="9:9" x14ac:dyDescent="0.25">
      <c r="I3040" s="7"/>
    </row>
    <row r="3041" spans="9:9" x14ac:dyDescent="0.25">
      <c r="I3041" s="7"/>
    </row>
    <row r="3042" spans="9:9" x14ac:dyDescent="0.25">
      <c r="I3042" s="7"/>
    </row>
    <row r="3043" spans="9:9" x14ac:dyDescent="0.25">
      <c r="I3043" s="7"/>
    </row>
    <row r="3044" spans="9:9" x14ac:dyDescent="0.25">
      <c r="I3044" s="7"/>
    </row>
    <row r="3045" spans="9:9" x14ac:dyDescent="0.25">
      <c r="I3045" s="7"/>
    </row>
    <row r="3046" spans="9:9" x14ac:dyDescent="0.25">
      <c r="I3046" s="7"/>
    </row>
    <row r="3047" spans="9:9" x14ac:dyDescent="0.25">
      <c r="I3047" s="7"/>
    </row>
    <row r="3048" spans="9:9" x14ac:dyDescent="0.25">
      <c r="I3048" s="7"/>
    </row>
    <row r="3049" spans="9:9" x14ac:dyDescent="0.25">
      <c r="I3049" s="7"/>
    </row>
    <row r="3050" spans="9:9" x14ac:dyDescent="0.25">
      <c r="I3050" s="7"/>
    </row>
    <row r="3051" spans="9:9" x14ac:dyDescent="0.25">
      <c r="I3051" s="7"/>
    </row>
    <row r="3052" spans="9:9" x14ac:dyDescent="0.25">
      <c r="I3052" s="7"/>
    </row>
    <row r="3053" spans="9:9" x14ac:dyDescent="0.25">
      <c r="I3053" s="7"/>
    </row>
    <row r="3054" spans="9:9" x14ac:dyDescent="0.25">
      <c r="I3054" s="7"/>
    </row>
    <row r="3055" spans="9:9" x14ac:dyDescent="0.25">
      <c r="I3055" s="7"/>
    </row>
    <row r="3056" spans="9:9" x14ac:dyDescent="0.25">
      <c r="I3056" s="7"/>
    </row>
    <row r="3057" spans="9:9" x14ac:dyDescent="0.25">
      <c r="I3057" s="7"/>
    </row>
    <row r="3058" spans="9:9" x14ac:dyDescent="0.25">
      <c r="I3058" s="7"/>
    </row>
    <row r="3059" spans="9:9" x14ac:dyDescent="0.25">
      <c r="I3059" s="7"/>
    </row>
    <row r="3060" spans="9:9" x14ac:dyDescent="0.25">
      <c r="I3060" s="7"/>
    </row>
    <row r="3061" spans="9:9" x14ac:dyDescent="0.25">
      <c r="I3061" s="7"/>
    </row>
    <row r="3062" spans="9:9" x14ac:dyDescent="0.25">
      <c r="I3062" s="7"/>
    </row>
    <row r="3063" spans="9:9" x14ac:dyDescent="0.25">
      <c r="I3063" s="7"/>
    </row>
    <row r="3064" spans="9:9" x14ac:dyDescent="0.25">
      <c r="I3064" s="7"/>
    </row>
    <row r="3065" spans="9:9" x14ac:dyDescent="0.25">
      <c r="I3065" s="7"/>
    </row>
    <row r="3066" spans="9:9" x14ac:dyDescent="0.25">
      <c r="I3066" s="7"/>
    </row>
    <row r="3067" spans="9:9" x14ac:dyDescent="0.25">
      <c r="I3067" s="7"/>
    </row>
    <row r="3068" spans="9:9" x14ac:dyDescent="0.25">
      <c r="I3068" s="7"/>
    </row>
    <row r="3069" spans="9:9" x14ac:dyDescent="0.25">
      <c r="I3069" s="7"/>
    </row>
    <row r="3070" spans="9:9" x14ac:dyDescent="0.25">
      <c r="I3070" s="7"/>
    </row>
    <row r="3071" spans="9:9" x14ac:dyDescent="0.25">
      <c r="I3071" s="7"/>
    </row>
    <row r="3072" spans="9:9" x14ac:dyDescent="0.25">
      <c r="I3072" s="7"/>
    </row>
    <row r="3073" spans="9:9" x14ac:dyDescent="0.25">
      <c r="I3073" s="7"/>
    </row>
    <row r="3074" spans="9:9" x14ac:dyDescent="0.25">
      <c r="I3074" s="7"/>
    </row>
    <row r="3075" spans="9:9" x14ac:dyDescent="0.25">
      <c r="I3075" s="7"/>
    </row>
    <row r="3076" spans="9:9" x14ac:dyDescent="0.25">
      <c r="I3076" s="7"/>
    </row>
    <row r="3077" spans="9:9" x14ac:dyDescent="0.25">
      <c r="I3077" s="7"/>
    </row>
    <row r="3078" spans="9:9" x14ac:dyDescent="0.25">
      <c r="I3078" s="7"/>
    </row>
    <row r="3079" spans="9:9" x14ac:dyDescent="0.25">
      <c r="I3079" s="7"/>
    </row>
    <row r="3080" spans="9:9" x14ac:dyDescent="0.25">
      <c r="I3080" s="7"/>
    </row>
    <row r="3081" spans="9:9" x14ac:dyDescent="0.25">
      <c r="I3081" s="7"/>
    </row>
    <row r="3082" spans="9:9" x14ac:dyDescent="0.25">
      <c r="I3082" s="7"/>
    </row>
    <row r="3083" spans="9:9" x14ac:dyDescent="0.25">
      <c r="I3083" s="7"/>
    </row>
    <row r="3084" spans="9:9" x14ac:dyDescent="0.25">
      <c r="I3084" s="7"/>
    </row>
    <row r="3085" spans="9:9" x14ac:dyDescent="0.25">
      <c r="I3085" s="7"/>
    </row>
    <row r="3086" spans="9:9" x14ac:dyDescent="0.25">
      <c r="I3086" s="7"/>
    </row>
    <row r="3087" spans="9:9" x14ac:dyDescent="0.25">
      <c r="I3087" s="7"/>
    </row>
    <row r="3088" spans="9:9" x14ac:dyDescent="0.25">
      <c r="I3088" s="7"/>
    </row>
    <row r="3089" spans="9:9" x14ac:dyDescent="0.25">
      <c r="I3089" s="7"/>
    </row>
    <row r="3090" spans="9:9" x14ac:dyDescent="0.25">
      <c r="I3090" s="7"/>
    </row>
    <row r="3091" spans="9:9" x14ac:dyDescent="0.25">
      <c r="I3091" s="7"/>
    </row>
    <row r="3092" spans="9:9" x14ac:dyDescent="0.25">
      <c r="I3092" s="7"/>
    </row>
    <row r="3093" spans="9:9" x14ac:dyDescent="0.25">
      <c r="I3093" s="7"/>
    </row>
    <row r="3094" spans="9:9" x14ac:dyDescent="0.25">
      <c r="I3094" s="7"/>
    </row>
    <row r="3095" spans="9:9" x14ac:dyDescent="0.25">
      <c r="I3095" s="7"/>
    </row>
    <row r="3096" spans="9:9" x14ac:dyDescent="0.25">
      <c r="I3096" s="7"/>
    </row>
    <row r="3097" spans="9:9" x14ac:dyDescent="0.25">
      <c r="I3097" s="7"/>
    </row>
    <row r="3098" spans="9:9" x14ac:dyDescent="0.25">
      <c r="I3098" s="7"/>
    </row>
    <row r="3099" spans="9:9" x14ac:dyDescent="0.25">
      <c r="I3099" s="7"/>
    </row>
    <row r="3100" spans="9:9" x14ac:dyDescent="0.25">
      <c r="I3100" s="7"/>
    </row>
    <row r="3101" spans="9:9" x14ac:dyDescent="0.25">
      <c r="I3101" s="7"/>
    </row>
    <row r="3102" spans="9:9" x14ac:dyDescent="0.25">
      <c r="I3102" s="7"/>
    </row>
    <row r="3103" spans="9:9" x14ac:dyDescent="0.25">
      <c r="I3103" s="7"/>
    </row>
    <row r="3104" spans="9:9" x14ac:dyDescent="0.25">
      <c r="I3104" s="7"/>
    </row>
    <row r="3105" spans="9:9" x14ac:dyDescent="0.25">
      <c r="I3105" s="7"/>
    </row>
    <row r="3106" spans="9:9" x14ac:dyDescent="0.25">
      <c r="I3106" s="7"/>
    </row>
    <row r="3107" spans="9:9" x14ac:dyDescent="0.25">
      <c r="I3107" s="7"/>
    </row>
    <row r="3108" spans="9:9" x14ac:dyDescent="0.25">
      <c r="I3108" s="7"/>
    </row>
    <row r="3109" spans="9:9" x14ac:dyDescent="0.25">
      <c r="I3109" s="7"/>
    </row>
    <row r="3110" spans="9:9" x14ac:dyDescent="0.25">
      <c r="I3110" s="7"/>
    </row>
    <row r="3111" spans="9:9" x14ac:dyDescent="0.25">
      <c r="I3111" s="7"/>
    </row>
    <row r="3112" spans="9:9" x14ac:dyDescent="0.25">
      <c r="I3112" s="7"/>
    </row>
    <row r="3113" spans="9:9" x14ac:dyDescent="0.25">
      <c r="I3113" s="7"/>
    </row>
    <row r="3114" spans="9:9" x14ac:dyDescent="0.25">
      <c r="I3114" s="7"/>
    </row>
    <row r="3115" spans="9:9" x14ac:dyDescent="0.25">
      <c r="I3115" s="7"/>
    </row>
    <row r="3116" spans="9:9" x14ac:dyDescent="0.25">
      <c r="I3116" s="7"/>
    </row>
    <row r="3117" spans="9:9" x14ac:dyDescent="0.25">
      <c r="I3117" s="7"/>
    </row>
    <row r="3118" spans="9:9" x14ac:dyDescent="0.25">
      <c r="I3118" s="7"/>
    </row>
    <row r="3119" spans="9:9" x14ac:dyDescent="0.25">
      <c r="I3119" s="7"/>
    </row>
    <row r="3120" spans="9:9" x14ac:dyDescent="0.25">
      <c r="I3120" s="7"/>
    </row>
    <row r="3121" spans="9:9" x14ac:dyDescent="0.25">
      <c r="I3121" s="7"/>
    </row>
    <row r="3122" spans="9:9" x14ac:dyDescent="0.25">
      <c r="I3122" s="7"/>
    </row>
    <row r="3123" spans="9:9" x14ac:dyDescent="0.25">
      <c r="I3123" s="7"/>
    </row>
    <row r="3124" spans="9:9" x14ac:dyDescent="0.25">
      <c r="I3124" s="7"/>
    </row>
    <row r="3125" spans="9:9" x14ac:dyDescent="0.25">
      <c r="I3125" s="7"/>
    </row>
    <row r="3126" spans="9:9" x14ac:dyDescent="0.25">
      <c r="I3126" s="7"/>
    </row>
    <row r="3127" spans="9:9" x14ac:dyDescent="0.25">
      <c r="I3127" s="7"/>
    </row>
    <row r="3128" spans="9:9" x14ac:dyDescent="0.25">
      <c r="I3128" s="7"/>
    </row>
    <row r="3129" spans="9:9" x14ac:dyDescent="0.25">
      <c r="I3129" s="7"/>
    </row>
    <row r="3130" spans="9:9" x14ac:dyDescent="0.25">
      <c r="I3130" s="7"/>
    </row>
    <row r="3131" spans="9:9" x14ac:dyDescent="0.25">
      <c r="I3131" s="7"/>
    </row>
    <row r="3132" spans="9:9" x14ac:dyDescent="0.25">
      <c r="I3132" s="7"/>
    </row>
    <row r="3133" spans="9:9" x14ac:dyDescent="0.25">
      <c r="I3133" s="7"/>
    </row>
    <row r="3134" spans="9:9" x14ac:dyDescent="0.25">
      <c r="I3134" s="7"/>
    </row>
    <row r="3135" spans="9:9" x14ac:dyDescent="0.25">
      <c r="I3135" s="7"/>
    </row>
    <row r="3136" spans="9:9" x14ac:dyDescent="0.25">
      <c r="I3136" s="7"/>
    </row>
    <row r="3137" spans="9:9" x14ac:dyDescent="0.25">
      <c r="I3137" s="7"/>
    </row>
    <row r="3138" spans="9:9" x14ac:dyDescent="0.25">
      <c r="I3138" s="7"/>
    </row>
    <row r="3139" spans="9:9" x14ac:dyDescent="0.25">
      <c r="I3139" s="7"/>
    </row>
    <row r="3140" spans="9:9" x14ac:dyDescent="0.25">
      <c r="I3140" s="7"/>
    </row>
    <row r="3141" spans="9:9" x14ac:dyDescent="0.25">
      <c r="I3141" s="7"/>
    </row>
    <row r="3142" spans="9:9" x14ac:dyDescent="0.25">
      <c r="I3142" s="7"/>
    </row>
    <row r="3143" spans="9:9" x14ac:dyDescent="0.25">
      <c r="I3143" s="7"/>
    </row>
    <row r="3144" spans="9:9" x14ac:dyDescent="0.25">
      <c r="I3144" s="7"/>
    </row>
    <row r="3145" spans="9:9" x14ac:dyDescent="0.25">
      <c r="I3145" s="7"/>
    </row>
    <row r="3146" spans="9:9" x14ac:dyDescent="0.25">
      <c r="I3146" s="7"/>
    </row>
    <row r="3147" spans="9:9" x14ac:dyDescent="0.25">
      <c r="I3147" s="7"/>
    </row>
    <row r="3148" spans="9:9" x14ac:dyDescent="0.25">
      <c r="I3148" s="7"/>
    </row>
    <row r="3149" spans="9:9" x14ac:dyDescent="0.25">
      <c r="I3149" s="7"/>
    </row>
    <row r="3150" spans="9:9" x14ac:dyDescent="0.25">
      <c r="I3150" s="7"/>
    </row>
    <row r="3151" spans="9:9" x14ac:dyDescent="0.25">
      <c r="I3151" s="7"/>
    </row>
    <row r="3152" spans="9:9" x14ac:dyDescent="0.25">
      <c r="I3152" s="7"/>
    </row>
    <row r="3153" spans="9:9" x14ac:dyDescent="0.25">
      <c r="I3153" s="7"/>
    </row>
    <row r="3154" spans="9:9" x14ac:dyDescent="0.25">
      <c r="I3154" s="7"/>
    </row>
    <row r="3155" spans="9:9" x14ac:dyDescent="0.25">
      <c r="I3155" s="7"/>
    </row>
    <row r="3156" spans="9:9" x14ac:dyDescent="0.25">
      <c r="I3156" s="7"/>
    </row>
    <row r="3157" spans="9:9" x14ac:dyDescent="0.25">
      <c r="I3157" s="7"/>
    </row>
    <row r="3158" spans="9:9" x14ac:dyDescent="0.25">
      <c r="I3158" s="7"/>
    </row>
    <row r="3159" spans="9:9" x14ac:dyDescent="0.25">
      <c r="I3159" s="7"/>
    </row>
    <row r="3160" spans="9:9" x14ac:dyDescent="0.25">
      <c r="I3160" s="7"/>
    </row>
    <row r="3161" spans="9:9" x14ac:dyDescent="0.25">
      <c r="I3161" s="7"/>
    </row>
    <row r="3162" spans="9:9" x14ac:dyDescent="0.25">
      <c r="I3162" s="7"/>
    </row>
    <row r="3163" spans="9:9" x14ac:dyDescent="0.25">
      <c r="I3163" s="7"/>
    </row>
    <row r="3164" spans="9:9" x14ac:dyDescent="0.25">
      <c r="I3164" s="7"/>
    </row>
    <row r="3165" spans="9:9" x14ac:dyDescent="0.25">
      <c r="I3165" s="7"/>
    </row>
    <row r="3166" spans="9:9" x14ac:dyDescent="0.25">
      <c r="I3166" s="7"/>
    </row>
    <row r="3167" spans="9:9" x14ac:dyDescent="0.25">
      <c r="I3167" s="7"/>
    </row>
    <row r="3168" spans="9:9" x14ac:dyDescent="0.25">
      <c r="I3168" s="7"/>
    </row>
    <row r="3169" spans="9:9" x14ac:dyDescent="0.25">
      <c r="I3169" s="7"/>
    </row>
    <row r="3170" spans="9:9" x14ac:dyDescent="0.25">
      <c r="I3170" s="7"/>
    </row>
    <row r="3171" spans="9:9" x14ac:dyDescent="0.25">
      <c r="I3171" s="7"/>
    </row>
    <row r="3172" spans="9:9" x14ac:dyDescent="0.25">
      <c r="I3172" s="7"/>
    </row>
    <row r="3173" spans="9:9" x14ac:dyDescent="0.25">
      <c r="I3173" s="7"/>
    </row>
    <row r="3174" spans="9:9" x14ac:dyDescent="0.25">
      <c r="I3174" s="7"/>
    </row>
    <row r="3175" spans="9:9" x14ac:dyDescent="0.25">
      <c r="I3175" s="7"/>
    </row>
    <row r="3176" spans="9:9" x14ac:dyDescent="0.25">
      <c r="I3176" s="7"/>
    </row>
    <row r="3177" spans="9:9" x14ac:dyDescent="0.25">
      <c r="I3177" s="7"/>
    </row>
    <row r="3178" spans="9:9" x14ac:dyDescent="0.25">
      <c r="I3178" s="7"/>
    </row>
    <row r="3179" spans="9:9" x14ac:dyDescent="0.25">
      <c r="I3179" s="7"/>
    </row>
    <row r="3180" spans="9:9" x14ac:dyDescent="0.25">
      <c r="I3180" s="7"/>
    </row>
    <row r="3181" spans="9:9" x14ac:dyDescent="0.25">
      <c r="I3181" s="7"/>
    </row>
    <row r="3182" spans="9:9" x14ac:dyDescent="0.25">
      <c r="I3182" s="7"/>
    </row>
    <row r="3183" spans="9:9" x14ac:dyDescent="0.25">
      <c r="I3183" s="7"/>
    </row>
    <row r="3184" spans="9:9" x14ac:dyDescent="0.25">
      <c r="I3184" s="7"/>
    </row>
    <row r="3185" spans="9:9" x14ac:dyDescent="0.25">
      <c r="I3185" s="7"/>
    </row>
    <row r="3186" spans="9:9" x14ac:dyDescent="0.25">
      <c r="I3186" s="7"/>
    </row>
    <row r="3187" spans="9:9" x14ac:dyDescent="0.25">
      <c r="I3187" s="7"/>
    </row>
    <row r="3188" spans="9:9" x14ac:dyDescent="0.25">
      <c r="I3188" s="7"/>
    </row>
    <row r="3189" spans="9:9" x14ac:dyDescent="0.25">
      <c r="I3189" s="7"/>
    </row>
    <row r="3190" spans="9:9" x14ac:dyDescent="0.25">
      <c r="I3190" s="7"/>
    </row>
    <row r="3191" spans="9:9" x14ac:dyDescent="0.25">
      <c r="I3191" s="7"/>
    </row>
    <row r="3192" spans="9:9" x14ac:dyDescent="0.25">
      <c r="I3192" s="7"/>
    </row>
    <row r="3193" spans="9:9" x14ac:dyDescent="0.25">
      <c r="I3193" s="7"/>
    </row>
    <row r="3194" spans="9:9" x14ac:dyDescent="0.25">
      <c r="I3194" s="7"/>
    </row>
    <row r="3195" spans="9:9" x14ac:dyDescent="0.25">
      <c r="I3195" s="7"/>
    </row>
    <row r="3196" spans="9:9" x14ac:dyDescent="0.25">
      <c r="I3196" s="7"/>
    </row>
    <row r="3197" spans="9:9" x14ac:dyDescent="0.25">
      <c r="I3197" s="7"/>
    </row>
    <row r="3198" spans="9:9" x14ac:dyDescent="0.25">
      <c r="I3198" s="7"/>
    </row>
    <row r="3199" spans="9:9" x14ac:dyDescent="0.25">
      <c r="I3199" s="7"/>
    </row>
    <row r="3200" spans="9:9" x14ac:dyDescent="0.25">
      <c r="I3200" s="7"/>
    </row>
    <row r="3201" spans="9:9" x14ac:dyDescent="0.25">
      <c r="I3201" s="7"/>
    </row>
    <row r="3202" spans="9:9" x14ac:dyDescent="0.25">
      <c r="I3202" s="7"/>
    </row>
    <row r="3203" spans="9:9" x14ac:dyDescent="0.25">
      <c r="I3203" s="7"/>
    </row>
    <row r="3204" spans="9:9" x14ac:dyDescent="0.25">
      <c r="I3204" s="7"/>
    </row>
    <row r="3205" spans="9:9" x14ac:dyDescent="0.25">
      <c r="I3205" s="7"/>
    </row>
    <row r="3206" spans="9:9" x14ac:dyDescent="0.25">
      <c r="I3206" s="7"/>
    </row>
    <row r="3207" spans="9:9" x14ac:dyDescent="0.25">
      <c r="I3207" s="7"/>
    </row>
    <row r="3208" spans="9:9" x14ac:dyDescent="0.25">
      <c r="I3208" s="7"/>
    </row>
    <row r="3209" spans="9:9" x14ac:dyDescent="0.25">
      <c r="I3209" s="7"/>
    </row>
    <row r="3210" spans="9:9" x14ac:dyDescent="0.25">
      <c r="I3210" s="7"/>
    </row>
    <row r="3211" spans="9:9" x14ac:dyDescent="0.25">
      <c r="I3211" s="7"/>
    </row>
    <row r="3212" spans="9:9" x14ac:dyDescent="0.25">
      <c r="I3212" s="7"/>
    </row>
    <row r="3213" spans="9:9" x14ac:dyDescent="0.25">
      <c r="I3213" s="7"/>
    </row>
    <row r="3214" spans="9:9" x14ac:dyDescent="0.25">
      <c r="I3214" s="7"/>
    </row>
    <row r="3215" spans="9:9" x14ac:dyDescent="0.25">
      <c r="I3215" s="7"/>
    </row>
    <row r="3216" spans="9:9" x14ac:dyDescent="0.25">
      <c r="I3216" s="7"/>
    </row>
    <row r="3217" spans="9:9" x14ac:dyDescent="0.25">
      <c r="I3217" s="7"/>
    </row>
    <row r="3218" spans="9:9" x14ac:dyDescent="0.25">
      <c r="I3218" s="7"/>
    </row>
    <row r="3219" spans="9:9" x14ac:dyDescent="0.25">
      <c r="I3219" s="7"/>
    </row>
    <row r="3220" spans="9:9" x14ac:dyDescent="0.25">
      <c r="I3220" s="7"/>
    </row>
    <row r="3221" spans="9:9" x14ac:dyDescent="0.25">
      <c r="I3221" s="7"/>
    </row>
    <row r="3222" spans="9:9" x14ac:dyDescent="0.25">
      <c r="I3222" s="7"/>
    </row>
    <row r="3223" spans="9:9" x14ac:dyDescent="0.25">
      <c r="I3223" s="7"/>
    </row>
    <row r="3224" spans="9:9" x14ac:dyDescent="0.25">
      <c r="I3224" s="7"/>
    </row>
    <row r="3225" spans="9:9" x14ac:dyDescent="0.25">
      <c r="I3225" s="7"/>
    </row>
    <row r="3226" spans="9:9" x14ac:dyDescent="0.25">
      <c r="I3226" s="7"/>
    </row>
    <row r="3227" spans="9:9" x14ac:dyDescent="0.25">
      <c r="I3227" s="7"/>
    </row>
    <row r="3228" spans="9:9" x14ac:dyDescent="0.25">
      <c r="I3228" s="7"/>
    </row>
    <row r="3229" spans="9:9" x14ac:dyDescent="0.25">
      <c r="I3229" s="7"/>
    </row>
    <row r="3230" spans="9:9" x14ac:dyDescent="0.25">
      <c r="I3230" s="7"/>
    </row>
    <row r="3231" spans="9:9" x14ac:dyDescent="0.25">
      <c r="I3231" s="7"/>
    </row>
    <row r="3232" spans="9:9" x14ac:dyDescent="0.25">
      <c r="I3232" s="7"/>
    </row>
    <row r="3233" spans="9:9" x14ac:dyDescent="0.25">
      <c r="I3233" s="7"/>
    </row>
    <row r="3234" spans="9:9" x14ac:dyDescent="0.25">
      <c r="I3234" s="7"/>
    </row>
    <row r="3235" spans="9:9" x14ac:dyDescent="0.25">
      <c r="I3235" s="7"/>
    </row>
    <row r="3236" spans="9:9" x14ac:dyDescent="0.25">
      <c r="I3236" s="7"/>
    </row>
    <row r="3237" spans="9:9" x14ac:dyDescent="0.25">
      <c r="I3237" s="7"/>
    </row>
    <row r="3238" spans="9:9" x14ac:dyDescent="0.25">
      <c r="I3238" s="7"/>
    </row>
    <row r="3239" spans="9:9" x14ac:dyDescent="0.25">
      <c r="I3239" s="7"/>
    </row>
    <row r="3240" spans="9:9" x14ac:dyDescent="0.25">
      <c r="I3240" s="7"/>
    </row>
    <row r="3241" spans="9:9" x14ac:dyDescent="0.25">
      <c r="I3241" s="7"/>
    </row>
    <row r="3242" spans="9:9" x14ac:dyDescent="0.25">
      <c r="I3242" s="7"/>
    </row>
    <row r="3243" spans="9:9" x14ac:dyDescent="0.25">
      <c r="I3243" s="7"/>
    </row>
    <row r="3244" spans="9:9" x14ac:dyDescent="0.25">
      <c r="I3244" s="7"/>
    </row>
    <row r="3245" spans="9:9" x14ac:dyDescent="0.25">
      <c r="I3245" s="7"/>
    </row>
    <row r="3246" spans="9:9" x14ac:dyDescent="0.25">
      <c r="I3246" s="7"/>
    </row>
    <row r="3247" spans="9:9" x14ac:dyDescent="0.25">
      <c r="I3247" s="7"/>
    </row>
    <row r="3248" spans="9:9" x14ac:dyDescent="0.25">
      <c r="I3248" s="7"/>
    </row>
    <row r="3249" spans="9:9" x14ac:dyDescent="0.25">
      <c r="I3249" s="7"/>
    </row>
    <row r="3250" spans="9:9" x14ac:dyDescent="0.25">
      <c r="I3250" s="7"/>
    </row>
    <row r="3251" spans="9:9" x14ac:dyDescent="0.25">
      <c r="I3251" s="7"/>
    </row>
    <row r="3252" spans="9:9" x14ac:dyDescent="0.25">
      <c r="I3252" s="7"/>
    </row>
    <row r="3253" spans="9:9" x14ac:dyDescent="0.25">
      <c r="I3253" s="7"/>
    </row>
    <row r="3254" spans="9:9" x14ac:dyDescent="0.25">
      <c r="I3254" s="7"/>
    </row>
    <row r="3255" spans="9:9" x14ac:dyDescent="0.25">
      <c r="I3255" s="7"/>
    </row>
    <row r="3256" spans="9:9" x14ac:dyDescent="0.25">
      <c r="I3256" s="7"/>
    </row>
    <row r="3257" spans="9:9" x14ac:dyDescent="0.25">
      <c r="I3257" s="7"/>
    </row>
    <row r="3258" spans="9:9" x14ac:dyDescent="0.25">
      <c r="I3258" s="7"/>
    </row>
    <row r="3259" spans="9:9" x14ac:dyDescent="0.25">
      <c r="I3259" s="7"/>
    </row>
    <row r="3260" spans="9:9" x14ac:dyDescent="0.25">
      <c r="I3260" s="7"/>
    </row>
    <row r="3261" spans="9:9" x14ac:dyDescent="0.25">
      <c r="I3261" s="7"/>
    </row>
    <row r="3262" spans="9:9" x14ac:dyDescent="0.25">
      <c r="I3262" s="7"/>
    </row>
    <row r="3263" spans="9:9" x14ac:dyDescent="0.25">
      <c r="I3263" s="7"/>
    </row>
    <row r="3264" spans="9:9" x14ac:dyDescent="0.25">
      <c r="I3264" s="7"/>
    </row>
    <row r="3265" spans="9:9" x14ac:dyDescent="0.25">
      <c r="I3265" s="7"/>
    </row>
    <row r="3266" spans="9:9" x14ac:dyDescent="0.25">
      <c r="I3266" s="7"/>
    </row>
    <row r="3267" spans="9:9" x14ac:dyDescent="0.25">
      <c r="I3267" s="7"/>
    </row>
    <row r="3268" spans="9:9" x14ac:dyDescent="0.25">
      <c r="I3268" s="7"/>
    </row>
    <row r="3269" spans="9:9" x14ac:dyDescent="0.25">
      <c r="I3269" s="7"/>
    </row>
    <row r="3270" spans="9:9" x14ac:dyDescent="0.25">
      <c r="I3270" s="7"/>
    </row>
    <row r="3271" spans="9:9" x14ac:dyDescent="0.25">
      <c r="I3271" s="7"/>
    </row>
    <row r="3272" spans="9:9" x14ac:dyDescent="0.25">
      <c r="I3272" s="7"/>
    </row>
    <row r="3273" spans="9:9" x14ac:dyDescent="0.25">
      <c r="I3273" s="7"/>
    </row>
    <row r="3274" spans="9:9" x14ac:dyDescent="0.25">
      <c r="I3274" s="7"/>
    </row>
    <row r="3275" spans="9:9" x14ac:dyDescent="0.25">
      <c r="I3275" s="7"/>
    </row>
    <row r="3276" spans="9:9" x14ac:dyDescent="0.25">
      <c r="I3276" s="7"/>
    </row>
    <row r="3277" spans="9:9" x14ac:dyDescent="0.25">
      <c r="I3277" s="7"/>
    </row>
    <row r="3278" spans="9:9" x14ac:dyDescent="0.25">
      <c r="I3278" s="7"/>
    </row>
    <row r="3279" spans="9:9" x14ac:dyDescent="0.25">
      <c r="I3279" s="7"/>
    </row>
    <row r="3280" spans="9:9" x14ac:dyDescent="0.25">
      <c r="I3280" s="7"/>
    </row>
    <row r="3281" spans="9:9" x14ac:dyDescent="0.25">
      <c r="I3281" s="7"/>
    </row>
    <row r="3282" spans="9:9" x14ac:dyDescent="0.25">
      <c r="I3282" s="7"/>
    </row>
    <row r="3283" spans="9:9" x14ac:dyDescent="0.25">
      <c r="I3283" s="7"/>
    </row>
    <row r="3284" spans="9:9" x14ac:dyDescent="0.25">
      <c r="I3284" s="7"/>
    </row>
    <row r="3285" spans="9:9" x14ac:dyDescent="0.25">
      <c r="I3285" s="7"/>
    </row>
    <row r="3286" spans="9:9" x14ac:dyDescent="0.25">
      <c r="I3286" s="7"/>
    </row>
    <row r="3287" spans="9:9" x14ac:dyDescent="0.25">
      <c r="I3287" s="7"/>
    </row>
    <row r="3288" spans="9:9" x14ac:dyDescent="0.25">
      <c r="I3288" s="7"/>
    </row>
    <row r="3289" spans="9:9" x14ac:dyDescent="0.25">
      <c r="I3289" s="7"/>
    </row>
    <row r="3290" spans="9:9" x14ac:dyDescent="0.25">
      <c r="I3290" s="7"/>
    </row>
    <row r="3291" spans="9:9" x14ac:dyDescent="0.25">
      <c r="I3291" s="7"/>
    </row>
    <row r="3292" spans="9:9" x14ac:dyDescent="0.25">
      <c r="I3292" s="7"/>
    </row>
    <row r="3293" spans="9:9" x14ac:dyDescent="0.25">
      <c r="I3293" s="7"/>
    </row>
    <row r="3294" spans="9:9" x14ac:dyDescent="0.25">
      <c r="I3294" s="7"/>
    </row>
    <row r="3295" spans="9:9" x14ac:dyDescent="0.25">
      <c r="I3295" s="7"/>
    </row>
    <row r="3296" spans="9:9" x14ac:dyDescent="0.25">
      <c r="I3296" s="7"/>
    </row>
    <row r="3297" spans="9:9" x14ac:dyDescent="0.25">
      <c r="I3297" s="7"/>
    </row>
    <row r="3298" spans="9:9" x14ac:dyDescent="0.25">
      <c r="I3298" s="7"/>
    </row>
    <row r="3299" spans="9:9" x14ac:dyDescent="0.25">
      <c r="I3299" s="7"/>
    </row>
    <row r="3300" spans="9:9" x14ac:dyDescent="0.25">
      <c r="I3300" s="7"/>
    </row>
    <row r="3301" spans="9:9" x14ac:dyDescent="0.25">
      <c r="I3301" s="7"/>
    </row>
    <row r="3302" spans="9:9" x14ac:dyDescent="0.25">
      <c r="I3302" s="7"/>
    </row>
    <row r="3303" spans="9:9" x14ac:dyDescent="0.25">
      <c r="I3303" s="7"/>
    </row>
    <row r="3304" spans="9:9" x14ac:dyDescent="0.25">
      <c r="I3304" s="7"/>
    </row>
    <row r="3305" spans="9:9" x14ac:dyDescent="0.25">
      <c r="I3305" s="7"/>
    </row>
    <row r="3306" spans="9:9" x14ac:dyDescent="0.25">
      <c r="I3306" s="7"/>
    </row>
    <row r="3307" spans="9:9" x14ac:dyDescent="0.25">
      <c r="I3307" s="7"/>
    </row>
    <row r="3308" spans="9:9" x14ac:dyDescent="0.25">
      <c r="I3308" s="7"/>
    </row>
    <row r="3309" spans="9:9" x14ac:dyDescent="0.25">
      <c r="I3309" s="7"/>
    </row>
    <row r="3310" spans="9:9" x14ac:dyDescent="0.25">
      <c r="I3310" s="7"/>
    </row>
    <row r="3311" spans="9:9" x14ac:dyDescent="0.25">
      <c r="I3311" s="7"/>
    </row>
    <row r="3312" spans="9:9" x14ac:dyDescent="0.25">
      <c r="I3312" s="7"/>
    </row>
    <row r="3313" spans="9:9" x14ac:dyDescent="0.25">
      <c r="I3313" s="7"/>
    </row>
    <row r="3314" spans="9:9" x14ac:dyDescent="0.25">
      <c r="I3314" s="7"/>
    </row>
    <row r="3315" spans="9:9" x14ac:dyDescent="0.25">
      <c r="I3315" s="7"/>
    </row>
    <row r="3316" spans="9:9" x14ac:dyDescent="0.25">
      <c r="I3316" s="7"/>
    </row>
    <row r="3317" spans="9:9" x14ac:dyDescent="0.25">
      <c r="I3317" s="7"/>
    </row>
    <row r="3318" spans="9:9" x14ac:dyDescent="0.25">
      <c r="I3318" s="7"/>
    </row>
    <row r="3319" spans="9:9" x14ac:dyDescent="0.25">
      <c r="I3319" s="7"/>
    </row>
    <row r="3320" spans="9:9" x14ac:dyDescent="0.25">
      <c r="I3320" s="7"/>
    </row>
    <row r="3321" spans="9:9" x14ac:dyDescent="0.25">
      <c r="I3321" s="7"/>
    </row>
    <row r="3322" spans="9:9" x14ac:dyDescent="0.25">
      <c r="I3322" s="7"/>
    </row>
    <row r="3323" spans="9:9" x14ac:dyDescent="0.25">
      <c r="I3323" s="7"/>
    </row>
    <row r="3324" spans="9:9" x14ac:dyDescent="0.25">
      <c r="I3324" s="7"/>
    </row>
    <row r="3325" spans="9:9" x14ac:dyDescent="0.25">
      <c r="I3325" s="7"/>
    </row>
    <row r="3326" spans="9:9" x14ac:dyDescent="0.25">
      <c r="I3326" s="7"/>
    </row>
    <row r="3327" spans="9:9" x14ac:dyDescent="0.25">
      <c r="I3327" s="7"/>
    </row>
    <row r="3328" spans="9:9" x14ac:dyDescent="0.25">
      <c r="I3328" s="7"/>
    </row>
    <row r="3329" spans="9:9" x14ac:dyDescent="0.25">
      <c r="I3329" s="7"/>
    </row>
    <row r="3330" spans="9:9" x14ac:dyDescent="0.25">
      <c r="I3330" s="7"/>
    </row>
    <row r="3331" spans="9:9" x14ac:dyDescent="0.25">
      <c r="I3331" s="7"/>
    </row>
    <row r="3332" spans="9:9" x14ac:dyDescent="0.25">
      <c r="I3332" s="7"/>
    </row>
    <row r="3333" spans="9:9" x14ac:dyDescent="0.25">
      <c r="I3333" s="7"/>
    </row>
    <row r="3334" spans="9:9" x14ac:dyDescent="0.25">
      <c r="I3334" s="7"/>
    </row>
    <row r="3335" spans="9:9" x14ac:dyDescent="0.25">
      <c r="I3335" s="7"/>
    </row>
    <row r="3336" spans="9:9" x14ac:dyDescent="0.25">
      <c r="I3336" s="7"/>
    </row>
    <row r="3337" spans="9:9" x14ac:dyDescent="0.25">
      <c r="I3337" s="7"/>
    </row>
    <row r="3338" spans="9:9" x14ac:dyDescent="0.25">
      <c r="I3338" s="7"/>
    </row>
    <row r="3339" spans="9:9" x14ac:dyDescent="0.25">
      <c r="I3339" s="7"/>
    </row>
    <row r="3340" spans="9:9" x14ac:dyDescent="0.25">
      <c r="I3340" s="7"/>
    </row>
    <row r="3341" spans="9:9" x14ac:dyDescent="0.25">
      <c r="I3341" s="7"/>
    </row>
    <row r="3342" spans="9:9" x14ac:dyDescent="0.25">
      <c r="I3342" s="7"/>
    </row>
    <row r="3343" spans="9:9" x14ac:dyDescent="0.25">
      <c r="I3343" s="7"/>
    </row>
    <row r="3344" spans="9:9" x14ac:dyDescent="0.25">
      <c r="I3344" s="7"/>
    </row>
    <row r="3345" spans="9:9" x14ac:dyDescent="0.25">
      <c r="I3345" s="7"/>
    </row>
    <row r="3346" spans="9:9" x14ac:dyDescent="0.25">
      <c r="I3346" s="7"/>
    </row>
    <row r="3347" spans="9:9" x14ac:dyDescent="0.25">
      <c r="I3347" s="7"/>
    </row>
    <row r="3348" spans="9:9" x14ac:dyDescent="0.25">
      <c r="I3348" s="7"/>
    </row>
    <row r="3349" spans="9:9" x14ac:dyDescent="0.25">
      <c r="I3349" s="7"/>
    </row>
    <row r="3350" spans="9:9" x14ac:dyDescent="0.25">
      <c r="I3350" s="7"/>
    </row>
    <row r="3351" spans="9:9" x14ac:dyDescent="0.25">
      <c r="I3351" s="7"/>
    </row>
    <row r="3352" spans="9:9" x14ac:dyDescent="0.25">
      <c r="I3352" s="7"/>
    </row>
    <row r="3353" spans="9:9" x14ac:dyDescent="0.25">
      <c r="I3353" s="7"/>
    </row>
    <row r="3354" spans="9:9" x14ac:dyDescent="0.25">
      <c r="I3354" s="7"/>
    </row>
    <row r="3355" spans="9:9" x14ac:dyDescent="0.25">
      <c r="I3355" s="7"/>
    </row>
    <row r="3356" spans="9:9" x14ac:dyDescent="0.25">
      <c r="I3356" s="7"/>
    </row>
    <row r="3357" spans="9:9" x14ac:dyDescent="0.25">
      <c r="I3357" s="7"/>
    </row>
    <row r="3358" spans="9:9" x14ac:dyDescent="0.25">
      <c r="I3358" s="7"/>
    </row>
    <row r="3359" spans="9:9" x14ac:dyDescent="0.25">
      <c r="I3359" s="7"/>
    </row>
    <row r="3360" spans="9:9" x14ac:dyDescent="0.25">
      <c r="I3360" s="7"/>
    </row>
    <row r="3361" spans="9:9" x14ac:dyDescent="0.25">
      <c r="I3361" s="7"/>
    </row>
    <row r="3362" spans="9:9" x14ac:dyDescent="0.25">
      <c r="I3362" s="7"/>
    </row>
    <row r="3363" spans="9:9" x14ac:dyDescent="0.25">
      <c r="I3363" s="7"/>
    </row>
    <row r="3364" spans="9:9" x14ac:dyDescent="0.25">
      <c r="I3364" s="7"/>
    </row>
    <row r="3365" spans="9:9" x14ac:dyDescent="0.25">
      <c r="I3365" s="7"/>
    </row>
    <row r="3366" spans="9:9" x14ac:dyDescent="0.25">
      <c r="I3366" s="7"/>
    </row>
    <row r="3367" spans="9:9" x14ac:dyDescent="0.25">
      <c r="I3367" s="7"/>
    </row>
    <row r="3368" spans="9:9" x14ac:dyDescent="0.25">
      <c r="I3368" s="7"/>
    </row>
    <row r="3369" spans="9:9" x14ac:dyDescent="0.25">
      <c r="I3369" s="7"/>
    </row>
    <row r="3370" spans="9:9" x14ac:dyDescent="0.25">
      <c r="I3370" s="7"/>
    </row>
    <row r="3371" spans="9:9" x14ac:dyDescent="0.25">
      <c r="I3371" s="7"/>
    </row>
    <row r="3372" spans="9:9" x14ac:dyDescent="0.25">
      <c r="I3372" s="7"/>
    </row>
    <row r="3373" spans="9:9" x14ac:dyDescent="0.25">
      <c r="I3373" s="7"/>
    </row>
    <row r="3374" spans="9:9" x14ac:dyDescent="0.25">
      <c r="I3374" s="7"/>
    </row>
    <row r="3375" spans="9:9" x14ac:dyDescent="0.25">
      <c r="I3375" s="7"/>
    </row>
    <row r="3376" spans="9:9" x14ac:dyDescent="0.25">
      <c r="I3376" s="7"/>
    </row>
    <row r="3377" spans="9:9" x14ac:dyDescent="0.25">
      <c r="I3377" s="7"/>
    </row>
    <row r="3378" spans="9:9" x14ac:dyDescent="0.25">
      <c r="I3378" s="7"/>
    </row>
    <row r="3379" spans="9:9" x14ac:dyDescent="0.25">
      <c r="I3379" s="7"/>
    </row>
    <row r="3380" spans="9:9" x14ac:dyDescent="0.25">
      <c r="I3380" s="7"/>
    </row>
    <row r="3381" spans="9:9" x14ac:dyDescent="0.25">
      <c r="I3381" s="7"/>
    </row>
    <row r="3382" spans="9:9" x14ac:dyDescent="0.25">
      <c r="I3382" s="7"/>
    </row>
    <row r="3383" spans="9:9" x14ac:dyDescent="0.25">
      <c r="I3383" s="7"/>
    </row>
    <row r="3384" spans="9:9" x14ac:dyDescent="0.25">
      <c r="I3384" s="7"/>
    </row>
    <row r="3385" spans="9:9" x14ac:dyDescent="0.25">
      <c r="I3385" s="7"/>
    </row>
    <row r="3386" spans="9:9" x14ac:dyDescent="0.25">
      <c r="I3386" s="7"/>
    </row>
    <row r="3387" spans="9:9" x14ac:dyDescent="0.25">
      <c r="I3387" s="7"/>
    </row>
    <row r="3388" spans="9:9" x14ac:dyDescent="0.25">
      <c r="I3388" s="7"/>
    </row>
    <row r="3389" spans="9:9" x14ac:dyDescent="0.25">
      <c r="I3389" s="7"/>
    </row>
    <row r="3390" spans="9:9" x14ac:dyDescent="0.25">
      <c r="I3390" s="7"/>
    </row>
    <row r="3391" spans="9:9" x14ac:dyDescent="0.25">
      <c r="I3391" s="7"/>
    </row>
    <row r="3392" spans="9:9" x14ac:dyDescent="0.25">
      <c r="I3392" s="7"/>
    </row>
    <row r="3393" spans="9:9" x14ac:dyDescent="0.25">
      <c r="I3393" s="7"/>
    </row>
    <row r="3394" spans="9:9" x14ac:dyDescent="0.25">
      <c r="I3394" s="7"/>
    </row>
    <row r="3395" spans="9:9" x14ac:dyDescent="0.25">
      <c r="I3395" s="7"/>
    </row>
    <row r="3396" spans="9:9" x14ac:dyDescent="0.25">
      <c r="I3396" s="7"/>
    </row>
    <row r="3397" spans="9:9" x14ac:dyDescent="0.25">
      <c r="I3397" s="7"/>
    </row>
    <row r="3398" spans="9:9" x14ac:dyDescent="0.25">
      <c r="I3398" s="7"/>
    </row>
    <row r="3399" spans="9:9" x14ac:dyDescent="0.25">
      <c r="I3399" s="7"/>
    </row>
    <row r="3400" spans="9:9" x14ac:dyDescent="0.25">
      <c r="I3400" s="7"/>
    </row>
    <row r="3401" spans="9:9" x14ac:dyDescent="0.25">
      <c r="I3401" s="7"/>
    </row>
    <row r="3402" spans="9:9" x14ac:dyDescent="0.25">
      <c r="I3402" s="7"/>
    </row>
    <row r="3403" spans="9:9" x14ac:dyDescent="0.25">
      <c r="I3403" s="7"/>
    </row>
    <row r="3404" spans="9:9" x14ac:dyDescent="0.25">
      <c r="I3404" s="7"/>
    </row>
    <row r="3405" spans="9:9" x14ac:dyDescent="0.25">
      <c r="I3405" s="7"/>
    </row>
    <row r="3406" spans="9:9" x14ac:dyDescent="0.25">
      <c r="I3406" s="7"/>
    </row>
    <row r="3407" spans="9:9" x14ac:dyDescent="0.25">
      <c r="I3407" s="7"/>
    </row>
    <row r="3408" spans="9:9" x14ac:dyDescent="0.25">
      <c r="I3408" s="7"/>
    </row>
    <row r="3409" spans="9:9" x14ac:dyDescent="0.25">
      <c r="I3409" s="7"/>
    </row>
    <row r="3410" spans="9:9" x14ac:dyDescent="0.25">
      <c r="I3410" s="7"/>
    </row>
    <row r="3411" spans="9:9" x14ac:dyDescent="0.25">
      <c r="I3411" s="7"/>
    </row>
    <row r="3412" spans="9:9" x14ac:dyDescent="0.25">
      <c r="I3412" s="7"/>
    </row>
    <row r="3413" spans="9:9" x14ac:dyDescent="0.25">
      <c r="I3413" s="7"/>
    </row>
    <row r="3414" spans="9:9" x14ac:dyDescent="0.25">
      <c r="I3414" s="7"/>
    </row>
    <row r="3415" spans="9:9" x14ac:dyDescent="0.25">
      <c r="I3415" s="7"/>
    </row>
    <row r="3416" spans="9:9" x14ac:dyDescent="0.25">
      <c r="I3416" s="7"/>
    </row>
    <row r="3417" spans="9:9" x14ac:dyDescent="0.25">
      <c r="I3417" s="7"/>
    </row>
    <row r="3418" spans="9:9" x14ac:dyDescent="0.25">
      <c r="I3418" s="7"/>
    </row>
    <row r="3419" spans="9:9" x14ac:dyDescent="0.25">
      <c r="I3419" s="7"/>
    </row>
    <row r="3420" spans="9:9" x14ac:dyDescent="0.25">
      <c r="I3420" s="7"/>
    </row>
    <row r="3421" spans="9:9" x14ac:dyDescent="0.25">
      <c r="I3421" s="7"/>
    </row>
    <row r="3422" spans="9:9" x14ac:dyDescent="0.25">
      <c r="I3422" s="7"/>
    </row>
    <row r="3423" spans="9:9" x14ac:dyDescent="0.25">
      <c r="I3423" s="7"/>
    </row>
    <row r="3424" spans="9:9" x14ac:dyDescent="0.25">
      <c r="I3424" s="7"/>
    </row>
    <row r="3425" spans="9:9" x14ac:dyDescent="0.25">
      <c r="I3425" s="7"/>
    </row>
    <row r="3426" spans="9:9" x14ac:dyDescent="0.25">
      <c r="I3426" s="7"/>
    </row>
    <row r="3427" spans="9:9" x14ac:dyDescent="0.25">
      <c r="I3427" s="7"/>
    </row>
    <row r="3428" spans="9:9" x14ac:dyDescent="0.25">
      <c r="I3428" s="7"/>
    </row>
    <row r="3429" spans="9:9" x14ac:dyDescent="0.25">
      <c r="I3429" s="7"/>
    </row>
    <row r="3430" spans="9:9" x14ac:dyDescent="0.25">
      <c r="I3430" s="7"/>
    </row>
    <row r="3431" spans="9:9" x14ac:dyDescent="0.25">
      <c r="I3431" s="7"/>
    </row>
    <row r="3432" spans="9:9" x14ac:dyDescent="0.25">
      <c r="I3432" s="7"/>
    </row>
    <row r="3433" spans="9:9" x14ac:dyDescent="0.25">
      <c r="I3433" s="7"/>
    </row>
    <row r="3434" spans="9:9" x14ac:dyDescent="0.25">
      <c r="I3434" s="7"/>
    </row>
    <row r="3435" spans="9:9" x14ac:dyDescent="0.25">
      <c r="I3435" s="7"/>
    </row>
    <row r="3436" spans="9:9" x14ac:dyDescent="0.25">
      <c r="I3436" s="7"/>
    </row>
    <row r="3437" spans="9:9" x14ac:dyDescent="0.25">
      <c r="I3437" s="7"/>
    </row>
    <row r="3438" spans="9:9" x14ac:dyDescent="0.25">
      <c r="I3438" s="7"/>
    </row>
    <row r="3439" spans="9:9" x14ac:dyDescent="0.25">
      <c r="I3439" s="7"/>
    </row>
    <row r="3440" spans="9:9" x14ac:dyDescent="0.25">
      <c r="I3440" s="7"/>
    </row>
    <row r="3441" spans="9:9" x14ac:dyDescent="0.25">
      <c r="I3441" s="7"/>
    </row>
    <row r="3442" spans="9:9" x14ac:dyDescent="0.25">
      <c r="I3442" s="7"/>
    </row>
    <row r="3443" spans="9:9" x14ac:dyDescent="0.25">
      <c r="I3443" s="7"/>
    </row>
    <row r="3444" spans="9:9" x14ac:dyDescent="0.25">
      <c r="I3444" s="7"/>
    </row>
    <row r="3445" spans="9:9" x14ac:dyDescent="0.25">
      <c r="I3445" s="7"/>
    </row>
    <row r="3446" spans="9:9" x14ac:dyDescent="0.25">
      <c r="I3446" s="7"/>
    </row>
    <row r="3447" spans="9:9" x14ac:dyDescent="0.25">
      <c r="I3447" s="7"/>
    </row>
    <row r="3448" spans="9:9" x14ac:dyDescent="0.25">
      <c r="I3448" s="7"/>
    </row>
    <row r="3449" spans="9:9" x14ac:dyDescent="0.25">
      <c r="I3449" s="7"/>
    </row>
    <row r="3450" spans="9:9" x14ac:dyDescent="0.25">
      <c r="I3450" s="7"/>
    </row>
    <row r="3451" spans="9:9" x14ac:dyDescent="0.25">
      <c r="I3451" s="7"/>
    </row>
    <row r="3452" spans="9:9" x14ac:dyDescent="0.25">
      <c r="I3452" s="7"/>
    </row>
    <row r="3453" spans="9:9" x14ac:dyDescent="0.25">
      <c r="I3453" s="7"/>
    </row>
    <row r="3454" spans="9:9" x14ac:dyDescent="0.25">
      <c r="I3454" s="7"/>
    </row>
    <row r="3455" spans="9:9" x14ac:dyDescent="0.25">
      <c r="I3455" s="7"/>
    </row>
    <row r="3456" spans="9:9" x14ac:dyDescent="0.25">
      <c r="I3456" s="7"/>
    </row>
    <row r="3457" spans="9:9" x14ac:dyDescent="0.25">
      <c r="I3457" s="7"/>
    </row>
    <row r="3458" spans="9:9" x14ac:dyDescent="0.25">
      <c r="I3458" s="7"/>
    </row>
    <row r="3459" spans="9:9" x14ac:dyDescent="0.25">
      <c r="I3459" s="7"/>
    </row>
    <row r="3460" spans="9:9" x14ac:dyDescent="0.25">
      <c r="I3460" s="7"/>
    </row>
    <row r="3461" spans="9:9" x14ac:dyDescent="0.25">
      <c r="I3461" s="7"/>
    </row>
    <row r="3462" spans="9:9" x14ac:dyDescent="0.25">
      <c r="I3462" s="7"/>
    </row>
    <row r="3463" spans="9:9" x14ac:dyDescent="0.25">
      <c r="I3463" s="7"/>
    </row>
    <row r="3464" spans="9:9" x14ac:dyDescent="0.25">
      <c r="I3464" s="7"/>
    </row>
    <row r="3465" spans="9:9" x14ac:dyDescent="0.25">
      <c r="I3465" s="7"/>
    </row>
    <row r="3466" spans="9:9" x14ac:dyDescent="0.25">
      <c r="I3466" s="7"/>
    </row>
    <row r="3467" spans="9:9" x14ac:dyDescent="0.25">
      <c r="I3467" s="7"/>
    </row>
    <row r="3468" spans="9:9" x14ac:dyDescent="0.25">
      <c r="I3468" s="7"/>
    </row>
    <row r="3469" spans="9:9" x14ac:dyDescent="0.25">
      <c r="I3469" s="7"/>
    </row>
    <row r="3470" spans="9:9" x14ac:dyDescent="0.25">
      <c r="I3470" s="7"/>
    </row>
    <row r="3471" spans="9:9" x14ac:dyDescent="0.25">
      <c r="I3471" s="7"/>
    </row>
    <row r="3472" spans="9:9" x14ac:dyDescent="0.25">
      <c r="I3472" s="7"/>
    </row>
    <row r="3473" spans="9:9" x14ac:dyDescent="0.25">
      <c r="I3473" s="7"/>
    </row>
    <row r="3474" spans="9:9" x14ac:dyDescent="0.25">
      <c r="I3474" s="7"/>
    </row>
    <row r="3475" spans="9:9" x14ac:dyDescent="0.25">
      <c r="I3475" s="7"/>
    </row>
    <row r="3476" spans="9:9" x14ac:dyDescent="0.25">
      <c r="I3476" s="7"/>
    </row>
    <row r="3477" spans="9:9" x14ac:dyDescent="0.25">
      <c r="I3477" s="7"/>
    </row>
    <row r="3478" spans="9:9" x14ac:dyDescent="0.25">
      <c r="I3478" s="7"/>
    </row>
    <row r="3479" spans="9:9" x14ac:dyDescent="0.25">
      <c r="I3479" s="7"/>
    </row>
    <row r="3480" spans="9:9" x14ac:dyDescent="0.25">
      <c r="I3480" s="7"/>
    </row>
    <row r="3481" spans="9:9" x14ac:dyDescent="0.25">
      <c r="I3481" s="7"/>
    </row>
    <row r="3482" spans="9:9" x14ac:dyDescent="0.25">
      <c r="I3482" s="7"/>
    </row>
    <row r="3483" spans="9:9" x14ac:dyDescent="0.25">
      <c r="I3483" s="7"/>
    </row>
    <row r="3484" spans="9:9" x14ac:dyDescent="0.25">
      <c r="I3484" s="7"/>
    </row>
    <row r="3485" spans="9:9" x14ac:dyDescent="0.25">
      <c r="I3485" s="7"/>
    </row>
    <row r="3486" spans="9:9" x14ac:dyDescent="0.25">
      <c r="I3486" s="7"/>
    </row>
    <row r="3487" spans="9:9" x14ac:dyDescent="0.25">
      <c r="I3487" s="7"/>
    </row>
    <row r="3488" spans="9:9" x14ac:dyDescent="0.25">
      <c r="I3488" s="7"/>
    </row>
    <row r="3489" spans="9:9" x14ac:dyDescent="0.25">
      <c r="I3489" s="7"/>
    </row>
    <row r="3490" spans="9:9" x14ac:dyDescent="0.25">
      <c r="I3490" s="7"/>
    </row>
    <row r="3491" spans="9:9" x14ac:dyDescent="0.25">
      <c r="I3491" s="7"/>
    </row>
    <row r="3492" spans="9:9" x14ac:dyDescent="0.25">
      <c r="I3492" s="7"/>
    </row>
    <row r="3493" spans="9:9" x14ac:dyDescent="0.25">
      <c r="I3493" s="7"/>
    </row>
    <row r="3494" spans="9:9" x14ac:dyDescent="0.25">
      <c r="I3494" s="7"/>
    </row>
    <row r="3495" spans="9:9" x14ac:dyDescent="0.25">
      <c r="I3495" s="7"/>
    </row>
    <row r="3496" spans="9:9" x14ac:dyDescent="0.25">
      <c r="I3496" s="7"/>
    </row>
    <row r="3497" spans="9:9" x14ac:dyDescent="0.25">
      <c r="I3497" s="7"/>
    </row>
    <row r="3498" spans="9:9" x14ac:dyDescent="0.25">
      <c r="I3498" s="7"/>
    </row>
    <row r="3499" spans="9:9" x14ac:dyDescent="0.25">
      <c r="I3499" s="7"/>
    </row>
    <row r="3500" spans="9:9" x14ac:dyDescent="0.25">
      <c r="I3500" s="7"/>
    </row>
    <row r="3501" spans="9:9" x14ac:dyDescent="0.25">
      <c r="I3501" s="7"/>
    </row>
    <row r="3502" spans="9:9" x14ac:dyDescent="0.25">
      <c r="I3502" s="7"/>
    </row>
    <row r="3503" spans="9:9" x14ac:dyDescent="0.25">
      <c r="I3503" s="7"/>
    </row>
    <row r="3504" spans="9:9" x14ac:dyDescent="0.25">
      <c r="I3504" s="7"/>
    </row>
    <row r="3505" spans="9:9" x14ac:dyDescent="0.25">
      <c r="I3505" s="7"/>
    </row>
    <row r="3506" spans="9:9" x14ac:dyDescent="0.25">
      <c r="I3506" s="7"/>
    </row>
    <row r="3507" spans="9:9" x14ac:dyDescent="0.25">
      <c r="I3507" s="7"/>
    </row>
    <row r="3508" spans="9:9" x14ac:dyDescent="0.25">
      <c r="I3508" s="7"/>
    </row>
    <row r="3509" spans="9:9" x14ac:dyDescent="0.25">
      <c r="I3509" s="7"/>
    </row>
    <row r="3510" spans="9:9" x14ac:dyDescent="0.25">
      <c r="I3510" s="7"/>
    </row>
    <row r="3511" spans="9:9" x14ac:dyDescent="0.25">
      <c r="I3511" s="7"/>
    </row>
    <row r="3512" spans="9:9" x14ac:dyDescent="0.25">
      <c r="I3512" s="7"/>
    </row>
    <row r="3513" spans="9:9" x14ac:dyDescent="0.25">
      <c r="I3513" s="7"/>
    </row>
    <row r="3514" spans="9:9" x14ac:dyDescent="0.25">
      <c r="I3514" s="7"/>
    </row>
    <row r="3515" spans="9:9" x14ac:dyDescent="0.25">
      <c r="I3515" s="7"/>
    </row>
    <row r="3516" spans="9:9" x14ac:dyDescent="0.25">
      <c r="I3516" s="7"/>
    </row>
    <row r="3517" spans="9:9" x14ac:dyDescent="0.25">
      <c r="I3517" s="7"/>
    </row>
    <row r="3518" spans="9:9" x14ac:dyDescent="0.25">
      <c r="I3518" s="7"/>
    </row>
    <row r="3519" spans="9:9" x14ac:dyDescent="0.25">
      <c r="I3519" s="7"/>
    </row>
    <row r="3520" spans="9:9" x14ac:dyDescent="0.25">
      <c r="I3520" s="7"/>
    </row>
    <row r="3521" spans="9:9" x14ac:dyDescent="0.25">
      <c r="I3521" s="7"/>
    </row>
    <row r="3522" spans="9:9" x14ac:dyDescent="0.25">
      <c r="I3522" s="7"/>
    </row>
    <row r="3523" spans="9:9" x14ac:dyDescent="0.25">
      <c r="I3523" s="7"/>
    </row>
    <row r="3524" spans="9:9" x14ac:dyDescent="0.25">
      <c r="I3524" s="7"/>
    </row>
    <row r="3525" spans="9:9" x14ac:dyDescent="0.25">
      <c r="I3525" s="7"/>
    </row>
    <row r="3526" spans="9:9" x14ac:dyDescent="0.25">
      <c r="I3526" s="7"/>
    </row>
    <row r="3527" spans="9:9" x14ac:dyDescent="0.25">
      <c r="I3527" s="7"/>
    </row>
    <row r="3528" spans="9:9" x14ac:dyDescent="0.25">
      <c r="I3528" s="7"/>
    </row>
    <row r="3529" spans="9:9" x14ac:dyDescent="0.25">
      <c r="I3529" s="7"/>
    </row>
    <row r="3530" spans="9:9" x14ac:dyDescent="0.25">
      <c r="I3530" s="7"/>
    </row>
    <row r="3531" spans="9:9" x14ac:dyDescent="0.25">
      <c r="I3531" s="7"/>
    </row>
    <row r="3532" spans="9:9" x14ac:dyDescent="0.25">
      <c r="I3532" s="7"/>
    </row>
    <row r="3533" spans="9:9" x14ac:dyDescent="0.25">
      <c r="I3533" s="7"/>
    </row>
    <row r="3534" spans="9:9" x14ac:dyDescent="0.25">
      <c r="I3534" s="7"/>
    </row>
    <row r="3535" spans="9:9" x14ac:dyDescent="0.25">
      <c r="I3535" s="7"/>
    </row>
    <row r="3536" spans="9:9" x14ac:dyDescent="0.25">
      <c r="I3536" s="7"/>
    </row>
    <row r="3537" spans="9:9" x14ac:dyDescent="0.25">
      <c r="I3537" s="7"/>
    </row>
    <row r="3538" spans="9:9" x14ac:dyDescent="0.25">
      <c r="I3538" s="7"/>
    </row>
    <row r="3539" spans="9:9" x14ac:dyDescent="0.25">
      <c r="I3539" s="7"/>
    </row>
    <row r="3540" spans="9:9" x14ac:dyDescent="0.25">
      <c r="I3540" s="7"/>
    </row>
    <row r="3541" spans="9:9" x14ac:dyDescent="0.25">
      <c r="I3541" s="7"/>
    </row>
    <row r="3542" spans="9:9" x14ac:dyDescent="0.25">
      <c r="I3542" s="7"/>
    </row>
    <row r="3543" spans="9:9" x14ac:dyDescent="0.25">
      <c r="I3543" s="7"/>
    </row>
    <row r="3544" spans="9:9" x14ac:dyDescent="0.25">
      <c r="I3544" s="7"/>
    </row>
    <row r="3545" spans="9:9" x14ac:dyDescent="0.25">
      <c r="I3545" s="7"/>
    </row>
    <row r="3546" spans="9:9" x14ac:dyDescent="0.25">
      <c r="I3546" s="7"/>
    </row>
    <row r="3547" spans="9:9" x14ac:dyDescent="0.25">
      <c r="I3547" s="7"/>
    </row>
    <row r="3548" spans="9:9" x14ac:dyDescent="0.25">
      <c r="I3548" s="7"/>
    </row>
    <row r="3549" spans="9:9" x14ac:dyDescent="0.25">
      <c r="I3549" s="7"/>
    </row>
    <row r="3550" spans="9:9" x14ac:dyDescent="0.25">
      <c r="I3550" s="7"/>
    </row>
    <row r="3551" spans="9:9" x14ac:dyDescent="0.25">
      <c r="I3551" s="7"/>
    </row>
    <row r="3552" spans="9:9" x14ac:dyDescent="0.25">
      <c r="I3552" s="7"/>
    </row>
    <row r="3553" spans="9:9" x14ac:dyDescent="0.25">
      <c r="I3553" s="7"/>
    </row>
    <row r="3554" spans="9:9" x14ac:dyDescent="0.25">
      <c r="I3554" s="7"/>
    </row>
    <row r="3555" spans="9:9" x14ac:dyDescent="0.25">
      <c r="I3555" s="7"/>
    </row>
    <row r="3556" spans="9:9" x14ac:dyDescent="0.25">
      <c r="I3556" s="7"/>
    </row>
    <row r="3557" spans="9:9" x14ac:dyDescent="0.25">
      <c r="I3557" s="7"/>
    </row>
    <row r="3558" spans="9:9" x14ac:dyDescent="0.25">
      <c r="I3558" s="7"/>
    </row>
    <row r="3559" spans="9:9" x14ac:dyDescent="0.25">
      <c r="I3559" s="7"/>
    </row>
    <row r="3560" spans="9:9" x14ac:dyDescent="0.25">
      <c r="I3560" s="7"/>
    </row>
    <row r="3561" spans="9:9" x14ac:dyDescent="0.25">
      <c r="I3561" s="7"/>
    </row>
    <row r="3562" spans="9:9" x14ac:dyDescent="0.25">
      <c r="I3562" s="7"/>
    </row>
    <row r="3563" spans="9:9" x14ac:dyDescent="0.25">
      <c r="I3563" s="7"/>
    </row>
    <row r="3564" spans="9:9" x14ac:dyDescent="0.25">
      <c r="I3564" s="7"/>
    </row>
    <row r="3565" spans="9:9" x14ac:dyDescent="0.25">
      <c r="I3565" s="7"/>
    </row>
    <row r="3566" spans="9:9" x14ac:dyDescent="0.25">
      <c r="I3566" s="7"/>
    </row>
    <row r="3567" spans="9:9" x14ac:dyDescent="0.25">
      <c r="I3567" s="7"/>
    </row>
    <row r="3568" spans="9:9" x14ac:dyDescent="0.25">
      <c r="I3568" s="7"/>
    </row>
    <row r="3569" spans="9:9" x14ac:dyDescent="0.25">
      <c r="I3569" s="7"/>
    </row>
    <row r="3570" spans="9:9" x14ac:dyDescent="0.25">
      <c r="I3570" s="7"/>
    </row>
    <row r="3571" spans="9:9" x14ac:dyDescent="0.25">
      <c r="I3571" s="7"/>
    </row>
    <row r="3572" spans="9:9" x14ac:dyDescent="0.25">
      <c r="I3572" s="7"/>
    </row>
    <row r="3573" spans="9:9" x14ac:dyDescent="0.25">
      <c r="I3573" s="7"/>
    </row>
    <row r="3574" spans="9:9" x14ac:dyDescent="0.25">
      <c r="I3574" s="7"/>
    </row>
    <row r="3575" spans="9:9" x14ac:dyDescent="0.25">
      <c r="I3575" s="7"/>
    </row>
    <row r="3576" spans="9:9" x14ac:dyDescent="0.25">
      <c r="I3576" s="7"/>
    </row>
    <row r="3577" spans="9:9" x14ac:dyDescent="0.25">
      <c r="I3577" s="7"/>
    </row>
    <row r="3578" spans="9:9" x14ac:dyDescent="0.25">
      <c r="I3578" s="7"/>
    </row>
    <row r="3579" spans="9:9" x14ac:dyDescent="0.25">
      <c r="I3579" s="7"/>
    </row>
    <row r="3580" spans="9:9" x14ac:dyDescent="0.25">
      <c r="I3580" s="7"/>
    </row>
    <row r="3581" spans="9:9" x14ac:dyDescent="0.25">
      <c r="I3581" s="7"/>
    </row>
    <row r="3582" spans="9:9" x14ac:dyDescent="0.25">
      <c r="I3582" s="7"/>
    </row>
    <row r="3583" spans="9:9" x14ac:dyDescent="0.25">
      <c r="I3583" s="7"/>
    </row>
    <row r="3584" spans="9:9" x14ac:dyDescent="0.25">
      <c r="I3584" s="7"/>
    </row>
    <row r="3585" spans="9:9" x14ac:dyDescent="0.25">
      <c r="I3585" s="7"/>
    </row>
    <row r="3586" spans="9:9" x14ac:dyDescent="0.25">
      <c r="I3586" s="7"/>
    </row>
    <row r="3587" spans="9:9" x14ac:dyDescent="0.25">
      <c r="I3587" s="7"/>
    </row>
    <row r="3588" spans="9:9" x14ac:dyDescent="0.25">
      <c r="I3588" s="7"/>
    </row>
    <row r="3589" spans="9:9" x14ac:dyDescent="0.25">
      <c r="I3589" s="7"/>
    </row>
    <row r="3590" spans="9:9" x14ac:dyDescent="0.25">
      <c r="I3590" s="7"/>
    </row>
    <row r="3591" spans="9:9" x14ac:dyDescent="0.25">
      <c r="I3591" s="7"/>
    </row>
    <row r="3592" spans="9:9" x14ac:dyDescent="0.25">
      <c r="I3592" s="7"/>
    </row>
    <row r="3593" spans="9:9" x14ac:dyDescent="0.25">
      <c r="I3593" s="7"/>
    </row>
    <row r="3594" spans="9:9" x14ac:dyDescent="0.25">
      <c r="I3594" s="7"/>
    </row>
    <row r="3595" spans="9:9" x14ac:dyDescent="0.25">
      <c r="I3595" s="7"/>
    </row>
    <row r="3596" spans="9:9" x14ac:dyDescent="0.25">
      <c r="I3596" s="7"/>
    </row>
    <row r="3597" spans="9:9" x14ac:dyDescent="0.25">
      <c r="I3597" s="7"/>
    </row>
    <row r="3598" spans="9:9" x14ac:dyDescent="0.25">
      <c r="I3598" s="7"/>
    </row>
    <row r="3599" spans="9:9" x14ac:dyDescent="0.25">
      <c r="I3599" s="7"/>
    </row>
    <row r="3600" spans="9:9" x14ac:dyDescent="0.25">
      <c r="I3600" s="7"/>
    </row>
    <row r="3601" spans="9:9" x14ac:dyDescent="0.25">
      <c r="I3601" s="7"/>
    </row>
    <row r="3602" spans="9:9" x14ac:dyDescent="0.25">
      <c r="I3602" s="7"/>
    </row>
    <row r="3603" spans="9:9" x14ac:dyDescent="0.25">
      <c r="I3603" s="7"/>
    </row>
    <row r="3604" spans="9:9" x14ac:dyDescent="0.25">
      <c r="I3604" s="7"/>
    </row>
    <row r="3605" spans="9:9" x14ac:dyDescent="0.25">
      <c r="I3605" s="7"/>
    </row>
    <row r="3606" spans="9:9" x14ac:dyDescent="0.25">
      <c r="I3606" s="7"/>
    </row>
    <row r="3607" spans="9:9" x14ac:dyDescent="0.25">
      <c r="I3607" s="7"/>
    </row>
    <row r="3608" spans="9:9" x14ac:dyDescent="0.25">
      <c r="I3608" s="7"/>
    </row>
    <row r="3609" spans="9:9" x14ac:dyDescent="0.25">
      <c r="I3609" s="7"/>
    </row>
    <row r="3610" spans="9:9" x14ac:dyDescent="0.25">
      <c r="I3610" s="7"/>
    </row>
    <row r="3611" spans="9:9" x14ac:dyDescent="0.25">
      <c r="I3611" s="7"/>
    </row>
    <row r="3612" spans="9:9" x14ac:dyDescent="0.25">
      <c r="I3612" s="7"/>
    </row>
    <row r="3613" spans="9:9" x14ac:dyDescent="0.25">
      <c r="I3613" s="7"/>
    </row>
    <row r="3614" spans="9:9" x14ac:dyDescent="0.25">
      <c r="I3614" s="7"/>
    </row>
    <row r="3615" spans="9:9" x14ac:dyDescent="0.25">
      <c r="I3615" s="7"/>
    </row>
    <row r="3616" spans="9:9" x14ac:dyDescent="0.25">
      <c r="I3616" s="7"/>
    </row>
    <row r="3617" spans="9:9" x14ac:dyDescent="0.25">
      <c r="I3617" s="7"/>
    </row>
    <row r="3618" spans="9:9" x14ac:dyDescent="0.25">
      <c r="I3618" s="7"/>
    </row>
    <row r="3619" spans="9:9" x14ac:dyDescent="0.25">
      <c r="I3619" s="7"/>
    </row>
    <row r="3620" spans="9:9" x14ac:dyDescent="0.25">
      <c r="I3620" s="7"/>
    </row>
    <row r="3621" spans="9:9" x14ac:dyDescent="0.25">
      <c r="I3621" s="7"/>
    </row>
    <row r="3622" spans="9:9" x14ac:dyDescent="0.25">
      <c r="I3622" s="7"/>
    </row>
    <row r="3623" spans="9:9" x14ac:dyDescent="0.25">
      <c r="I3623" s="7"/>
    </row>
    <row r="3624" spans="9:9" x14ac:dyDescent="0.25">
      <c r="I3624" s="7"/>
    </row>
    <row r="3625" spans="9:9" x14ac:dyDescent="0.25">
      <c r="I3625" s="7"/>
    </row>
    <row r="3626" spans="9:9" x14ac:dyDescent="0.25">
      <c r="I3626" s="7"/>
    </row>
    <row r="3627" spans="9:9" x14ac:dyDescent="0.25">
      <c r="I3627" s="7"/>
    </row>
    <row r="3628" spans="9:9" x14ac:dyDescent="0.25">
      <c r="I3628" s="7"/>
    </row>
    <row r="3629" spans="9:9" x14ac:dyDescent="0.25">
      <c r="I3629" s="7"/>
    </row>
    <row r="3630" spans="9:9" x14ac:dyDescent="0.25">
      <c r="I3630" s="7"/>
    </row>
    <row r="3631" spans="9:9" x14ac:dyDescent="0.25">
      <c r="I3631" s="7"/>
    </row>
    <row r="3632" spans="9:9" x14ac:dyDescent="0.25">
      <c r="I3632" s="7"/>
    </row>
    <row r="3633" spans="9:9" x14ac:dyDescent="0.25">
      <c r="I3633" s="7"/>
    </row>
    <row r="3634" spans="9:9" x14ac:dyDescent="0.25">
      <c r="I3634" s="7"/>
    </row>
    <row r="3635" spans="9:9" x14ac:dyDescent="0.25">
      <c r="I3635" s="7"/>
    </row>
    <row r="3636" spans="9:9" x14ac:dyDescent="0.25">
      <c r="I3636" s="7"/>
    </row>
    <row r="3637" spans="9:9" x14ac:dyDescent="0.25">
      <c r="I3637" s="7"/>
    </row>
    <row r="3638" spans="9:9" x14ac:dyDescent="0.25">
      <c r="I3638" s="7"/>
    </row>
    <row r="3639" spans="9:9" x14ac:dyDescent="0.25">
      <c r="I3639" s="7"/>
    </row>
    <row r="3640" spans="9:9" x14ac:dyDescent="0.25">
      <c r="I3640" s="7"/>
    </row>
    <row r="3641" spans="9:9" x14ac:dyDescent="0.25">
      <c r="I3641" s="7"/>
    </row>
    <row r="3642" spans="9:9" x14ac:dyDescent="0.25">
      <c r="I3642" s="7"/>
    </row>
    <row r="3643" spans="9:9" x14ac:dyDescent="0.25">
      <c r="I3643" s="7"/>
    </row>
    <row r="3644" spans="9:9" x14ac:dyDescent="0.25">
      <c r="I3644" s="7"/>
    </row>
    <row r="3645" spans="9:9" x14ac:dyDescent="0.25">
      <c r="I3645" s="7"/>
    </row>
    <row r="3646" spans="9:9" x14ac:dyDescent="0.25">
      <c r="I3646" s="7"/>
    </row>
    <row r="3647" spans="9:9" x14ac:dyDescent="0.25">
      <c r="I3647" s="7"/>
    </row>
    <row r="3648" spans="9:9" x14ac:dyDescent="0.25">
      <c r="I3648" s="7"/>
    </row>
    <row r="3649" spans="9:9" x14ac:dyDescent="0.25">
      <c r="I3649" s="7"/>
    </row>
    <row r="3650" spans="9:9" x14ac:dyDescent="0.25">
      <c r="I3650" s="7"/>
    </row>
    <row r="3651" spans="9:9" x14ac:dyDescent="0.25">
      <c r="I3651" s="7"/>
    </row>
    <row r="3652" spans="9:9" x14ac:dyDescent="0.25">
      <c r="I3652" s="7"/>
    </row>
    <row r="3653" spans="9:9" x14ac:dyDescent="0.25">
      <c r="I3653" s="7"/>
    </row>
    <row r="3654" spans="9:9" x14ac:dyDescent="0.25">
      <c r="I3654" s="7"/>
    </row>
    <row r="3655" spans="9:9" x14ac:dyDescent="0.25">
      <c r="I3655" s="7"/>
    </row>
    <row r="3656" spans="9:9" x14ac:dyDescent="0.25">
      <c r="I3656" s="7"/>
    </row>
    <row r="3657" spans="9:9" x14ac:dyDescent="0.25">
      <c r="I3657" s="7"/>
    </row>
    <row r="3658" spans="9:9" x14ac:dyDescent="0.25">
      <c r="I3658" s="7"/>
    </row>
    <row r="3659" spans="9:9" x14ac:dyDescent="0.25">
      <c r="I3659" s="7"/>
    </row>
    <row r="3660" spans="9:9" x14ac:dyDescent="0.25">
      <c r="I3660" s="7"/>
    </row>
    <row r="3661" spans="9:9" x14ac:dyDescent="0.25">
      <c r="I3661" s="7"/>
    </row>
    <row r="3662" spans="9:9" x14ac:dyDescent="0.25">
      <c r="I3662" s="7"/>
    </row>
    <row r="3663" spans="9:9" x14ac:dyDescent="0.25">
      <c r="I3663" s="7"/>
    </row>
    <row r="3664" spans="9:9" x14ac:dyDescent="0.25">
      <c r="I3664" s="7"/>
    </row>
    <row r="3665" spans="9:9" x14ac:dyDescent="0.25">
      <c r="I3665" s="7"/>
    </row>
    <row r="3666" spans="9:9" x14ac:dyDescent="0.25">
      <c r="I3666" s="7"/>
    </row>
    <row r="3667" spans="9:9" x14ac:dyDescent="0.25">
      <c r="I3667" s="7"/>
    </row>
    <row r="3668" spans="9:9" x14ac:dyDescent="0.25">
      <c r="I3668" s="7"/>
    </row>
    <row r="3669" spans="9:9" x14ac:dyDescent="0.25">
      <c r="I3669" s="7"/>
    </row>
    <row r="3670" spans="9:9" x14ac:dyDescent="0.25">
      <c r="I3670" s="7"/>
    </row>
    <row r="3671" spans="9:9" x14ac:dyDescent="0.25">
      <c r="I3671" s="7"/>
    </row>
    <row r="3672" spans="9:9" x14ac:dyDescent="0.25">
      <c r="I3672" s="7"/>
    </row>
    <row r="3673" spans="9:9" x14ac:dyDescent="0.25">
      <c r="I3673" s="7"/>
    </row>
    <row r="3674" spans="9:9" x14ac:dyDescent="0.25">
      <c r="I3674" s="7"/>
    </row>
    <row r="3675" spans="9:9" x14ac:dyDescent="0.25">
      <c r="I3675" s="7"/>
    </row>
    <row r="3676" spans="9:9" x14ac:dyDescent="0.25">
      <c r="I3676" s="7"/>
    </row>
    <row r="3677" spans="9:9" x14ac:dyDescent="0.25">
      <c r="I3677" s="7"/>
    </row>
    <row r="3678" spans="9:9" x14ac:dyDescent="0.25">
      <c r="I3678" s="7"/>
    </row>
    <row r="3679" spans="9:9" x14ac:dyDescent="0.25">
      <c r="I3679" s="7"/>
    </row>
    <row r="3680" spans="9:9" x14ac:dyDescent="0.25">
      <c r="I3680" s="7"/>
    </row>
    <row r="3681" spans="9:9" x14ac:dyDescent="0.25">
      <c r="I3681" s="7"/>
    </row>
    <row r="3682" spans="9:9" x14ac:dyDescent="0.25">
      <c r="I3682" s="7"/>
    </row>
    <row r="3683" spans="9:9" x14ac:dyDescent="0.25">
      <c r="I3683" s="7"/>
    </row>
    <row r="3684" spans="9:9" x14ac:dyDescent="0.25">
      <c r="I3684" s="7"/>
    </row>
    <row r="3685" spans="9:9" x14ac:dyDescent="0.25">
      <c r="I3685" s="7"/>
    </row>
    <row r="3686" spans="9:9" x14ac:dyDescent="0.25">
      <c r="I3686" s="7"/>
    </row>
    <row r="3687" spans="9:9" x14ac:dyDescent="0.25">
      <c r="I3687" s="7"/>
    </row>
    <row r="3688" spans="9:9" x14ac:dyDescent="0.25">
      <c r="I3688" s="7"/>
    </row>
    <row r="3689" spans="9:9" x14ac:dyDescent="0.25">
      <c r="I3689" s="7"/>
    </row>
    <row r="3690" spans="9:9" x14ac:dyDescent="0.25">
      <c r="I3690" s="7"/>
    </row>
    <row r="3691" spans="9:9" x14ac:dyDescent="0.25">
      <c r="I3691" s="7"/>
    </row>
    <row r="3692" spans="9:9" x14ac:dyDescent="0.25">
      <c r="I3692" s="7"/>
    </row>
    <row r="3693" spans="9:9" x14ac:dyDescent="0.25">
      <c r="I3693" s="7"/>
    </row>
    <row r="3694" spans="9:9" x14ac:dyDescent="0.25">
      <c r="I3694" s="7"/>
    </row>
    <row r="3695" spans="9:9" x14ac:dyDescent="0.25">
      <c r="I3695" s="7"/>
    </row>
    <row r="3696" spans="9:9" x14ac:dyDescent="0.25">
      <c r="I3696" s="7"/>
    </row>
    <row r="3697" spans="9:9" x14ac:dyDescent="0.25">
      <c r="I3697" s="7"/>
    </row>
    <row r="3698" spans="9:9" x14ac:dyDescent="0.25">
      <c r="I3698" s="7"/>
    </row>
    <row r="3699" spans="9:9" x14ac:dyDescent="0.25">
      <c r="I3699" s="7"/>
    </row>
    <row r="3700" spans="9:9" x14ac:dyDescent="0.25">
      <c r="I3700" s="7"/>
    </row>
    <row r="3701" spans="9:9" x14ac:dyDescent="0.25">
      <c r="I3701" s="7"/>
    </row>
    <row r="3702" spans="9:9" x14ac:dyDescent="0.25">
      <c r="I3702" s="7"/>
    </row>
    <row r="3703" spans="9:9" x14ac:dyDescent="0.25">
      <c r="I3703" s="7"/>
    </row>
    <row r="3704" spans="9:9" x14ac:dyDescent="0.25">
      <c r="I3704" s="7"/>
    </row>
    <row r="3705" spans="9:9" x14ac:dyDescent="0.25">
      <c r="I3705" s="7"/>
    </row>
    <row r="3706" spans="9:9" x14ac:dyDescent="0.25">
      <c r="I3706" s="7"/>
    </row>
    <row r="3707" spans="9:9" x14ac:dyDescent="0.25">
      <c r="I3707" s="7"/>
    </row>
    <row r="3708" spans="9:9" x14ac:dyDescent="0.25">
      <c r="I3708" s="7"/>
    </row>
    <row r="3709" spans="9:9" x14ac:dyDescent="0.25">
      <c r="I3709" s="7"/>
    </row>
    <row r="3710" spans="9:9" x14ac:dyDescent="0.25">
      <c r="I3710" s="7"/>
    </row>
    <row r="3711" spans="9:9" x14ac:dyDescent="0.25">
      <c r="I3711" s="7"/>
    </row>
    <row r="3712" spans="9:9" x14ac:dyDescent="0.25">
      <c r="I3712" s="7"/>
    </row>
    <row r="3713" spans="9:9" x14ac:dyDescent="0.25">
      <c r="I3713" s="7"/>
    </row>
    <row r="3714" spans="9:9" x14ac:dyDescent="0.25">
      <c r="I3714" s="7"/>
    </row>
    <row r="3715" spans="9:9" x14ac:dyDescent="0.25">
      <c r="I3715" s="7"/>
    </row>
    <row r="3716" spans="9:9" x14ac:dyDescent="0.25">
      <c r="I3716" s="7"/>
    </row>
    <row r="3717" spans="9:9" x14ac:dyDescent="0.25">
      <c r="I3717" s="7"/>
    </row>
    <row r="3718" spans="9:9" x14ac:dyDescent="0.25">
      <c r="I3718" s="7"/>
    </row>
    <row r="3719" spans="9:9" x14ac:dyDescent="0.25">
      <c r="I3719" s="7"/>
    </row>
    <row r="3720" spans="9:9" x14ac:dyDescent="0.25">
      <c r="I3720" s="7"/>
    </row>
    <row r="3721" spans="9:9" x14ac:dyDescent="0.25">
      <c r="I3721" s="7"/>
    </row>
    <row r="3722" spans="9:9" x14ac:dyDescent="0.25">
      <c r="I3722" s="7"/>
    </row>
    <row r="3723" spans="9:9" x14ac:dyDescent="0.25">
      <c r="I3723" s="7"/>
    </row>
    <row r="3724" spans="9:9" x14ac:dyDescent="0.25">
      <c r="I3724" s="7"/>
    </row>
    <row r="3725" spans="9:9" x14ac:dyDescent="0.25">
      <c r="I3725" s="7"/>
    </row>
    <row r="3726" spans="9:9" x14ac:dyDescent="0.25">
      <c r="I3726" s="7"/>
    </row>
    <row r="3727" spans="9:9" x14ac:dyDescent="0.25">
      <c r="I3727" s="7"/>
    </row>
    <row r="3728" spans="9:9" x14ac:dyDescent="0.25">
      <c r="I3728" s="7"/>
    </row>
    <row r="3729" spans="9:9" x14ac:dyDescent="0.25">
      <c r="I3729" s="7"/>
    </row>
    <row r="3730" spans="9:9" x14ac:dyDescent="0.25">
      <c r="I3730" s="7"/>
    </row>
    <row r="3731" spans="9:9" x14ac:dyDescent="0.25">
      <c r="I3731" s="7"/>
    </row>
    <row r="3732" spans="9:9" x14ac:dyDescent="0.25">
      <c r="I3732" s="7"/>
    </row>
    <row r="3733" spans="9:9" x14ac:dyDescent="0.25">
      <c r="I3733" s="7"/>
    </row>
    <row r="3734" spans="9:9" x14ac:dyDescent="0.25">
      <c r="I3734" s="7"/>
    </row>
    <row r="3735" spans="9:9" x14ac:dyDescent="0.25">
      <c r="I3735" s="7"/>
    </row>
    <row r="3736" spans="9:9" x14ac:dyDescent="0.25">
      <c r="I3736" s="7"/>
    </row>
    <row r="3737" spans="9:9" x14ac:dyDescent="0.25">
      <c r="I3737" s="7"/>
    </row>
    <row r="3738" spans="9:9" x14ac:dyDescent="0.25">
      <c r="I3738" s="7"/>
    </row>
    <row r="3739" spans="9:9" x14ac:dyDescent="0.25">
      <c r="I3739" s="7"/>
    </row>
    <row r="3740" spans="9:9" x14ac:dyDescent="0.25">
      <c r="I3740" s="7"/>
    </row>
    <row r="3741" spans="9:9" x14ac:dyDescent="0.25">
      <c r="I3741" s="7"/>
    </row>
    <row r="3742" spans="9:9" x14ac:dyDescent="0.25">
      <c r="I3742" s="7"/>
    </row>
    <row r="3743" spans="9:9" x14ac:dyDescent="0.25">
      <c r="I3743" s="7"/>
    </row>
    <row r="3744" spans="9:9" x14ac:dyDescent="0.25">
      <c r="I3744" s="7"/>
    </row>
    <row r="3745" spans="9:9" x14ac:dyDescent="0.25">
      <c r="I3745" s="7"/>
    </row>
    <row r="3746" spans="9:9" x14ac:dyDescent="0.25">
      <c r="I3746" s="7"/>
    </row>
    <row r="3747" spans="9:9" x14ac:dyDescent="0.25">
      <c r="I3747" s="7"/>
    </row>
    <row r="3748" spans="9:9" x14ac:dyDescent="0.25">
      <c r="I3748" s="7"/>
    </row>
    <row r="3749" spans="9:9" x14ac:dyDescent="0.25">
      <c r="I3749" s="7"/>
    </row>
    <row r="3750" spans="9:9" x14ac:dyDescent="0.25">
      <c r="I3750" s="7"/>
    </row>
    <row r="3751" spans="9:9" x14ac:dyDescent="0.25">
      <c r="I3751" s="7"/>
    </row>
    <row r="3752" spans="9:9" x14ac:dyDescent="0.25">
      <c r="I3752" s="7"/>
    </row>
    <row r="3753" spans="9:9" x14ac:dyDescent="0.25">
      <c r="I3753" s="7"/>
    </row>
    <row r="3754" spans="9:9" x14ac:dyDescent="0.25">
      <c r="I3754" s="7"/>
    </row>
    <row r="3755" spans="9:9" x14ac:dyDescent="0.25">
      <c r="I3755" s="7"/>
    </row>
    <row r="3756" spans="9:9" x14ac:dyDescent="0.25">
      <c r="I3756" s="7"/>
    </row>
    <row r="3757" spans="9:9" x14ac:dyDescent="0.25">
      <c r="I3757" s="7"/>
    </row>
    <row r="3758" spans="9:9" x14ac:dyDescent="0.25">
      <c r="I3758" s="7"/>
    </row>
    <row r="3759" spans="9:9" x14ac:dyDescent="0.25">
      <c r="I3759" s="7"/>
    </row>
    <row r="3760" spans="9:9" x14ac:dyDescent="0.25">
      <c r="I3760" s="7"/>
    </row>
    <row r="3761" spans="9:9" x14ac:dyDescent="0.25">
      <c r="I3761" s="7"/>
    </row>
    <row r="3762" spans="9:9" x14ac:dyDescent="0.25">
      <c r="I3762" s="7"/>
    </row>
    <row r="3763" spans="9:9" x14ac:dyDescent="0.25">
      <c r="I3763" s="7"/>
    </row>
    <row r="3764" spans="9:9" x14ac:dyDescent="0.25">
      <c r="I3764" s="7"/>
    </row>
    <row r="3765" spans="9:9" x14ac:dyDescent="0.25">
      <c r="I3765" s="7"/>
    </row>
    <row r="3766" spans="9:9" x14ac:dyDescent="0.25">
      <c r="I3766" s="7"/>
    </row>
    <row r="3767" spans="9:9" x14ac:dyDescent="0.25">
      <c r="I3767" s="7"/>
    </row>
    <row r="3768" spans="9:9" x14ac:dyDescent="0.25">
      <c r="I3768" s="7"/>
    </row>
    <row r="3769" spans="9:9" x14ac:dyDescent="0.25">
      <c r="I3769" s="7"/>
    </row>
    <row r="3770" spans="9:9" x14ac:dyDescent="0.25">
      <c r="I3770" s="7"/>
    </row>
    <row r="3771" spans="9:9" x14ac:dyDescent="0.25">
      <c r="I3771" s="7"/>
    </row>
    <row r="3772" spans="9:9" x14ac:dyDescent="0.25">
      <c r="I3772" s="7"/>
    </row>
    <row r="3773" spans="9:9" x14ac:dyDescent="0.25">
      <c r="I3773" s="7"/>
    </row>
    <row r="3774" spans="9:9" x14ac:dyDescent="0.25">
      <c r="I3774" s="7"/>
    </row>
    <row r="3775" spans="9:9" x14ac:dyDescent="0.25">
      <c r="I3775" s="7"/>
    </row>
    <row r="3776" spans="9:9" x14ac:dyDescent="0.25">
      <c r="I3776" s="7"/>
    </row>
    <row r="3777" spans="9:9" x14ac:dyDescent="0.25">
      <c r="I3777" s="7"/>
    </row>
    <row r="3778" spans="9:9" x14ac:dyDescent="0.25">
      <c r="I3778" s="7"/>
    </row>
    <row r="3779" spans="9:9" x14ac:dyDescent="0.25">
      <c r="I3779" s="7"/>
    </row>
    <row r="3780" spans="9:9" x14ac:dyDescent="0.25">
      <c r="I3780" s="7"/>
    </row>
    <row r="3781" spans="9:9" x14ac:dyDescent="0.25">
      <c r="I3781" s="7"/>
    </row>
    <row r="3782" spans="9:9" x14ac:dyDescent="0.25">
      <c r="I3782" s="7"/>
    </row>
    <row r="3783" spans="9:9" x14ac:dyDescent="0.25">
      <c r="I3783" s="7"/>
    </row>
    <row r="3784" spans="9:9" x14ac:dyDescent="0.25">
      <c r="I3784" s="7"/>
    </row>
    <row r="3785" spans="9:9" x14ac:dyDescent="0.25">
      <c r="I3785" s="7"/>
    </row>
    <row r="3786" spans="9:9" x14ac:dyDescent="0.25">
      <c r="I3786" s="7"/>
    </row>
    <row r="3787" spans="9:9" x14ac:dyDescent="0.25">
      <c r="I3787" s="7"/>
    </row>
    <row r="3788" spans="9:9" x14ac:dyDescent="0.25">
      <c r="I3788" s="7"/>
    </row>
    <row r="3789" spans="9:9" x14ac:dyDescent="0.25">
      <c r="I3789" s="7"/>
    </row>
    <row r="3790" spans="9:9" x14ac:dyDescent="0.25">
      <c r="I3790" s="7"/>
    </row>
    <row r="3791" spans="9:9" x14ac:dyDescent="0.25">
      <c r="I3791" s="7"/>
    </row>
    <row r="3792" spans="9:9" x14ac:dyDescent="0.25">
      <c r="I3792" s="7"/>
    </row>
    <row r="3793" spans="9:9" x14ac:dyDescent="0.25">
      <c r="I3793" s="7"/>
    </row>
    <row r="3794" spans="9:9" x14ac:dyDescent="0.25">
      <c r="I3794" s="7"/>
    </row>
    <row r="3795" spans="9:9" x14ac:dyDescent="0.25">
      <c r="I3795" s="7"/>
    </row>
    <row r="3796" spans="9:9" x14ac:dyDescent="0.25">
      <c r="I3796" s="7"/>
    </row>
    <row r="3797" spans="9:9" x14ac:dyDescent="0.25">
      <c r="I3797" s="7"/>
    </row>
    <row r="3798" spans="9:9" x14ac:dyDescent="0.25">
      <c r="I3798" s="7"/>
    </row>
    <row r="3799" spans="9:9" x14ac:dyDescent="0.25">
      <c r="I3799" s="7"/>
    </row>
    <row r="3800" spans="9:9" x14ac:dyDescent="0.25">
      <c r="I3800" s="7"/>
    </row>
    <row r="3801" spans="9:9" x14ac:dyDescent="0.25">
      <c r="I3801" s="7"/>
    </row>
    <row r="3802" spans="9:9" x14ac:dyDescent="0.25">
      <c r="I3802" s="7"/>
    </row>
    <row r="3803" spans="9:9" x14ac:dyDescent="0.25">
      <c r="I3803" s="7"/>
    </row>
    <row r="3804" spans="9:9" x14ac:dyDescent="0.25">
      <c r="I3804" s="7"/>
    </row>
    <row r="3805" spans="9:9" x14ac:dyDescent="0.25">
      <c r="I3805" s="7"/>
    </row>
    <row r="3806" spans="9:9" x14ac:dyDescent="0.25">
      <c r="I3806" s="7"/>
    </row>
    <row r="3807" spans="9:9" x14ac:dyDescent="0.25">
      <c r="I3807" s="7"/>
    </row>
    <row r="3808" spans="9:9" x14ac:dyDescent="0.25">
      <c r="I3808" s="7"/>
    </row>
    <row r="3809" spans="9:9" x14ac:dyDescent="0.25">
      <c r="I3809" s="7"/>
    </row>
    <row r="3810" spans="9:9" x14ac:dyDescent="0.25">
      <c r="I3810" s="7"/>
    </row>
    <row r="3811" spans="9:9" x14ac:dyDescent="0.25">
      <c r="I3811" s="7"/>
    </row>
    <row r="3812" spans="9:9" x14ac:dyDescent="0.25">
      <c r="I3812" s="7"/>
    </row>
    <row r="3813" spans="9:9" x14ac:dyDescent="0.25">
      <c r="I3813" s="7"/>
    </row>
    <row r="3814" spans="9:9" x14ac:dyDescent="0.25">
      <c r="I3814" s="7"/>
    </row>
    <row r="3815" spans="9:9" x14ac:dyDescent="0.25">
      <c r="I3815" s="7"/>
    </row>
    <row r="3816" spans="9:9" x14ac:dyDescent="0.25">
      <c r="I3816" s="7"/>
    </row>
    <row r="3817" spans="9:9" x14ac:dyDescent="0.25">
      <c r="I3817" s="7"/>
    </row>
    <row r="3818" spans="9:9" x14ac:dyDescent="0.25">
      <c r="I3818" s="7"/>
    </row>
    <row r="3819" spans="9:9" x14ac:dyDescent="0.25">
      <c r="I3819" s="7"/>
    </row>
    <row r="3820" spans="9:9" x14ac:dyDescent="0.25">
      <c r="I3820" s="7"/>
    </row>
    <row r="3821" spans="9:9" x14ac:dyDescent="0.25">
      <c r="I3821" s="7"/>
    </row>
    <row r="3822" spans="9:9" x14ac:dyDescent="0.25">
      <c r="I3822" s="7"/>
    </row>
    <row r="3823" spans="9:9" x14ac:dyDescent="0.25">
      <c r="I3823" s="7"/>
    </row>
    <row r="3824" spans="9:9" x14ac:dyDescent="0.25">
      <c r="I3824" s="7"/>
    </row>
    <row r="3825" spans="9:9" x14ac:dyDescent="0.25">
      <c r="I3825" s="7"/>
    </row>
    <row r="3826" spans="9:9" x14ac:dyDescent="0.25">
      <c r="I3826" s="7"/>
    </row>
    <row r="3827" spans="9:9" x14ac:dyDescent="0.25">
      <c r="I3827" s="7"/>
    </row>
    <row r="3828" spans="9:9" x14ac:dyDescent="0.25">
      <c r="I3828" s="7"/>
    </row>
    <row r="3829" spans="9:9" x14ac:dyDescent="0.25">
      <c r="I3829" s="7"/>
    </row>
    <row r="3830" spans="9:9" x14ac:dyDescent="0.25">
      <c r="I3830" s="7"/>
    </row>
    <row r="3831" spans="9:9" x14ac:dyDescent="0.25">
      <c r="I3831" s="7"/>
    </row>
    <row r="3832" spans="9:9" x14ac:dyDescent="0.25">
      <c r="I3832" s="7"/>
    </row>
    <row r="3833" spans="9:9" x14ac:dyDescent="0.25">
      <c r="I3833" s="7"/>
    </row>
    <row r="3834" spans="9:9" x14ac:dyDescent="0.25">
      <c r="I3834" s="7"/>
    </row>
    <row r="3835" spans="9:9" x14ac:dyDescent="0.25">
      <c r="I3835" s="7"/>
    </row>
    <row r="3836" spans="9:9" x14ac:dyDescent="0.25">
      <c r="I3836" s="7"/>
    </row>
    <row r="3837" spans="9:9" x14ac:dyDescent="0.25">
      <c r="I3837" s="7"/>
    </row>
    <row r="3838" spans="9:9" x14ac:dyDescent="0.25">
      <c r="I3838" s="7"/>
    </row>
    <row r="3839" spans="9:9" x14ac:dyDescent="0.25">
      <c r="I3839" s="7"/>
    </row>
    <row r="3840" spans="9:9" x14ac:dyDescent="0.25">
      <c r="I3840" s="7"/>
    </row>
    <row r="3841" spans="9:9" x14ac:dyDescent="0.25">
      <c r="I3841" s="7"/>
    </row>
    <row r="3842" spans="9:9" x14ac:dyDescent="0.25">
      <c r="I3842" s="7"/>
    </row>
    <row r="3843" spans="9:9" x14ac:dyDescent="0.25">
      <c r="I3843" s="7"/>
    </row>
    <row r="3844" spans="9:9" x14ac:dyDescent="0.25">
      <c r="I3844" s="7"/>
    </row>
    <row r="3845" spans="9:9" x14ac:dyDescent="0.25">
      <c r="I3845" s="7"/>
    </row>
    <row r="3846" spans="9:9" x14ac:dyDescent="0.25">
      <c r="I3846" s="7"/>
    </row>
    <row r="3847" spans="9:9" x14ac:dyDescent="0.25">
      <c r="I3847" s="7"/>
    </row>
    <row r="3848" spans="9:9" x14ac:dyDescent="0.25">
      <c r="I3848" s="7"/>
    </row>
    <row r="3849" spans="9:9" x14ac:dyDescent="0.25">
      <c r="I3849" s="7"/>
    </row>
    <row r="3850" spans="9:9" x14ac:dyDescent="0.25">
      <c r="I3850" s="7"/>
    </row>
    <row r="3851" spans="9:9" x14ac:dyDescent="0.25">
      <c r="I3851" s="7"/>
    </row>
    <row r="3852" spans="9:9" x14ac:dyDescent="0.25">
      <c r="I3852" s="7"/>
    </row>
    <row r="3853" spans="9:9" x14ac:dyDescent="0.25">
      <c r="I3853" s="7"/>
    </row>
    <row r="3854" spans="9:9" x14ac:dyDescent="0.25">
      <c r="I3854" s="7"/>
    </row>
    <row r="3855" spans="9:9" x14ac:dyDescent="0.25">
      <c r="I3855" s="7"/>
    </row>
    <row r="3856" spans="9:9" x14ac:dyDescent="0.25">
      <c r="I3856" s="7"/>
    </row>
    <row r="3857" spans="9:9" x14ac:dyDescent="0.25">
      <c r="I3857" s="7"/>
    </row>
    <row r="3858" spans="9:9" x14ac:dyDescent="0.25">
      <c r="I3858" s="7"/>
    </row>
    <row r="3859" spans="9:9" x14ac:dyDescent="0.25">
      <c r="I3859" s="7"/>
    </row>
    <row r="3860" spans="9:9" x14ac:dyDescent="0.25">
      <c r="I3860" s="7"/>
    </row>
    <row r="3861" spans="9:9" x14ac:dyDescent="0.25">
      <c r="I3861" s="7"/>
    </row>
    <row r="3862" spans="9:9" x14ac:dyDescent="0.25">
      <c r="I3862" s="7"/>
    </row>
    <row r="3863" spans="9:9" x14ac:dyDescent="0.25">
      <c r="I3863" s="7"/>
    </row>
    <row r="3864" spans="9:9" x14ac:dyDescent="0.25">
      <c r="I3864" s="7"/>
    </row>
    <row r="3865" spans="9:9" x14ac:dyDescent="0.25">
      <c r="I3865" s="7"/>
    </row>
    <row r="3866" spans="9:9" x14ac:dyDescent="0.25">
      <c r="I3866" s="7"/>
    </row>
    <row r="3867" spans="9:9" x14ac:dyDescent="0.25">
      <c r="I3867" s="7"/>
    </row>
    <row r="3868" spans="9:9" x14ac:dyDescent="0.25">
      <c r="I3868" s="7"/>
    </row>
    <row r="3869" spans="9:9" x14ac:dyDescent="0.25">
      <c r="I3869" s="7"/>
    </row>
    <row r="3870" spans="9:9" x14ac:dyDescent="0.25">
      <c r="I3870" s="7"/>
    </row>
    <row r="3871" spans="9:9" x14ac:dyDescent="0.25">
      <c r="I3871" s="7"/>
    </row>
    <row r="3872" spans="9:9" x14ac:dyDescent="0.25">
      <c r="I3872" s="7"/>
    </row>
    <row r="3873" spans="9:9" x14ac:dyDescent="0.25">
      <c r="I3873" s="7"/>
    </row>
    <row r="3874" spans="9:9" x14ac:dyDescent="0.25">
      <c r="I3874" s="7"/>
    </row>
    <row r="3875" spans="9:9" x14ac:dyDescent="0.25">
      <c r="I3875" s="7"/>
    </row>
    <row r="3876" spans="9:9" x14ac:dyDescent="0.25">
      <c r="I3876" s="7"/>
    </row>
    <row r="3877" spans="9:9" x14ac:dyDescent="0.25">
      <c r="I3877" s="7"/>
    </row>
    <row r="3878" spans="9:9" x14ac:dyDescent="0.25">
      <c r="I3878" s="7"/>
    </row>
    <row r="3879" spans="9:9" x14ac:dyDescent="0.25">
      <c r="I3879" s="7"/>
    </row>
    <row r="3880" spans="9:9" x14ac:dyDescent="0.25">
      <c r="I3880" s="7"/>
    </row>
    <row r="3881" spans="9:9" x14ac:dyDescent="0.25">
      <c r="I3881" s="7"/>
    </row>
    <row r="3882" spans="9:9" x14ac:dyDescent="0.25">
      <c r="I3882" s="7"/>
    </row>
    <row r="3883" spans="9:9" x14ac:dyDescent="0.25">
      <c r="I3883" s="7"/>
    </row>
    <row r="3884" spans="9:9" x14ac:dyDescent="0.25">
      <c r="I3884" s="7"/>
    </row>
    <row r="3885" spans="9:9" x14ac:dyDescent="0.25">
      <c r="I3885" s="7"/>
    </row>
    <row r="3886" spans="9:9" x14ac:dyDescent="0.25">
      <c r="I3886" s="7"/>
    </row>
    <row r="3887" spans="9:9" x14ac:dyDescent="0.25">
      <c r="I3887" s="7"/>
    </row>
    <row r="3888" spans="9:9" x14ac:dyDescent="0.25">
      <c r="I3888" s="7"/>
    </row>
    <row r="3889" spans="9:9" x14ac:dyDescent="0.25">
      <c r="I3889" s="7"/>
    </row>
    <row r="3890" spans="9:9" x14ac:dyDescent="0.25">
      <c r="I3890" s="7"/>
    </row>
    <row r="3891" spans="9:9" x14ac:dyDescent="0.25">
      <c r="I3891" s="7"/>
    </row>
    <row r="3892" spans="9:9" x14ac:dyDescent="0.25">
      <c r="I3892" s="7"/>
    </row>
    <row r="3893" spans="9:9" x14ac:dyDescent="0.25">
      <c r="I3893" s="7"/>
    </row>
    <row r="3894" spans="9:9" x14ac:dyDescent="0.25">
      <c r="I3894" s="7"/>
    </row>
    <row r="3895" spans="9:9" x14ac:dyDescent="0.25">
      <c r="I3895" s="7"/>
    </row>
    <row r="3896" spans="9:9" x14ac:dyDescent="0.25">
      <c r="I3896" s="7"/>
    </row>
    <row r="3897" spans="9:9" x14ac:dyDescent="0.25">
      <c r="I3897" s="7"/>
    </row>
    <row r="3898" spans="9:9" x14ac:dyDescent="0.25">
      <c r="I3898" s="7"/>
    </row>
    <row r="3899" spans="9:9" x14ac:dyDescent="0.25">
      <c r="I3899" s="7"/>
    </row>
    <row r="3900" spans="9:9" x14ac:dyDescent="0.25">
      <c r="I3900" s="7"/>
    </row>
    <row r="3901" spans="9:9" x14ac:dyDescent="0.25">
      <c r="I3901" s="7"/>
    </row>
    <row r="3902" spans="9:9" x14ac:dyDescent="0.25">
      <c r="I3902" s="7"/>
    </row>
    <row r="3903" spans="9:9" x14ac:dyDescent="0.25">
      <c r="I3903" s="7"/>
    </row>
    <row r="3904" spans="9:9" x14ac:dyDescent="0.25">
      <c r="I3904" s="7"/>
    </row>
    <row r="3905" spans="9:9" x14ac:dyDescent="0.25">
      <c r="I3905" s="7"/>
    </row>
    <row r="3906" spans="9:9" x14ac:dyDescent="0.25">
      <c r="I3906" s="7"/>
    </row>
    <row r="3907" spans="9:9" x14ac:dyDescent="0.25">
      <c r="I3907" s="7"/>
    </row>
    <row r="3908" spans="9:9" x14ac:dyDescent="0.25">
      <c r="I3908" s="7"/>
    </row>
    <row r="3909" spans="9:9" x14ac:dyDescent="0.25">
      <c r="I3909" s="7"/>
    </row>
    <row r="3910" spans="9:9" x14ac:dyDescent="0.25">
      <c r="I3910" s="7"/>
    </row>
    <row r="3911" spans="9:9" x14ac:dyDescent="0.25">
      <c r="I3911" s="7"/>
    </row>
    <row r="3912" spans="9:9" x14ac:dyDescent="0.25">
      <c r="I3912" s="7"/>
    </row>
    <row r="3913" spans="9:9" x14ac:dyDescent="0.25">
      <c r="I3913" s="7"/>
    </row>
    <row r="3914" spans="9:9" x14ac:dyDescent="0.25">
      <c r="I3914" s="7"/>
    </row>
    <row r="3915" spans="9:9" x14ac:dyDescent="0.25">
      <c r="I3915" s="7"/>
    </row>
    <row r="3916" spans="9:9" x14ac:dyDescent="0.25">
      <c r="I3916" s="7"/>
    </row>
    <row r="3917" spans="9:9" x14ac:dyDescent="0.25">
      <c r="I3917" s="7"/>
    </row>
    <row r="3918" spans="9:9" x14ac:dyDescent="0.25">
      <c r="I3918" s="7"/>
    </row>
    <row r="3919" spans="9:9" x14ac:dyDescent="0.25">
      <c r="I3919" s="7"/>
    </row>
    <row r="3920" spans="9:9" x14ac:dyDescent="0.25">
      <c r="I3920" s="7"/>
    </row>
    <row r="3921" spans="9:9" x14ac:dyDescent="0.25">
      <c r="I3921" s="7"/>
    </row>
    <row r="3922" spans="9:9" x14ac:dyDescent="0.25">
      <c r="I3922" s="7"/>
    </row>
    <row r="3923" spans="9:9" x14ac:dyDescent="0.25">
      <c r="I3923" s="7"/>
    </row>
    <row r="3924" spans="9:9" x14ac:dyDescent="0.25">
      <c r="I3924" s="7"/>
    </row>
    <row r="3925" spans="9:9" x14ac:dyDescent="0.25">
      <c r="I3925" s="7"/>
    </row>
    <row r="3926" spans="9:9" x14ac:dyDescent="0.25">
      <c r="I3926" s="7"/>
    </row>
    <row r="3927" spans="9:9" x14ac:dyDescent="0.25">
      <c r="I3927" s="7"/>
    </row>
    <row r="3928" spans="9:9" x14ac:dyDescent="0.25">
      <c r="I3928" s="7"/>
    </row>
    <row r="3929" spans="9:9" x14ac:dyDescent="0.25">
      <c r="I3929" s="7"/>
    </row>
    <row r="3930" spans="9:9" x14ac:dyDescent="0.25">
      <c r="I3930" s="7"/>
    </row>
    <row r="3931" spans="9:9" x14ac:dyDescent="0.25">
      <c r="I3931" s="7"/>
    </row>
    <row r="3932" spans="9:9" x14ac:dyDescent="0.25">
      <c r="I3932" s="7"/>
    </row>
    <row r="3933" spans="9:9" x14ac:dyDescent="0.25">
      <c r="I3933" s="7"/>
    </row>
    <row r="3934" spans="9:9" x14ac:dyDescent="0.25">
      <c r="I3934" s="7"/>
    </row>
    <row r="3935" spans="9:9" x14ac:dyDescent="0.25">
      <c r="I3935" s="7"/>
    </row>
    <row r="3936" spans="9:9" x14ac:dyDescent="0.25">
      <c r="I3936" s="7"/>
    </row>
    <row r="3937" spans="9:9" x14ac:dyDescent="0.25">
      <c r="I3937" s="7"/>
    </row>
    <row r="3938" spans="9:9" x14ac:dyDescent="0.25">
      <c r="I3938" s="7"/>
    </row>
    <row r="3939" spans="9:9" x14ac:dyDescent="0.25">
      <c r="I3939" s="7"/>
    </row>
    <row r="3940" spans="9:9" x14ac:dyDescent="0.25">
      <c r="I3940" s="7"/>
    </row>
    <row r="3941" spans="9:9" x14ac:dyDescent="0.25">
      <c r="I3941" s="7"/>
    </row>
    <row r="3942" spans="9:9" x14ac:dyDescent="0.25">
      <c r="I3942" s="7"/>
    </row>
    <row r="3943" spans="9:9" x14ac:dyDescent="0.25">
      <c r="I3943" s="7"/>
    </row>
    <row r="3944" spans="9:9" x14ac:dyDescent="0.25">
      <c r="I3944" s="7"/>
    </row>
    <row r="3945" spans="9:9" x14ac:dyDescent="0.25">
      <c r="I3945" s="7"/>
    </row>
    <row r="3946" spans="9:9" x14ac:dyDescent="0.25">
      <c r="I3946" s="7"/>
    </row>
    <row r="3947" spans="9:9" x14ac:dyDescent="0.25">
      <c r="I3947" s="7"/>
    </row>
    <row r="3948" spans="9:9" x14ac:dyDescent="0.25">
      <c r="I3948" s="7"/>
    </row>
    <row r="3949" spans="9:9" x14ac:dyDescent="0.25">
      <c r="I3949" s="7"/>
    </row>
    <row r="3950" spans="9:9" x14ac:dyDescent="0.25">
      <c r="I3950" s="7"/>
    </row>
    <row r="3951" spans="9:9" x14ac:dyDescent="0.25">
      <c r="I3951" s="7"/>
    </row>
    <row r="3952" spans="9:9" x14ac:dyDescent="0.25">
      <c r="I3952" s="7"/>
    </row>
    <row r="3953" spans="9:9" x14ac:dyDescent="0.25">
      <c r="I3953" s="7"/>
    </row>
    <row r="3954" spans="9:9" x14ac:dyDescent="0.25">
      <c r="I3954" s="7"/>
    </row>
    <row r="3955" spans="9:9" x14ac:dyDescent="0.25">
      <c r="I3955" s="7"/>
    </row>
    <row r="3956" spans="9:9" x14ac:dyDescent="0.25">
      <c r="I3956" s="7"/>
    </row>
    <row r="3957" spans="9:9" x14ac:dyDescent="0.25">
      <c r="I3957" s="7"/>
    </row>
    <row r="3958" spans="9:9" x14ac:dyDescent="0.25">
      <c r="I3958" s="7"/>
    </row>
    <row r="3959" spans="9:9" x14ac:dyDescent="0.25">
      <c r="I3959" s="7"/>
    </row>
    <row r="3960" spans="9:9" x14ac:dyDescent="0.25">
      <c r="I3960" s="7"/>
    </row>
    <row r="3961" spans="9:9" x14ac:dyDescent="0.25">
      <c r="I3961" s="7"/>
    </row>
    <row r="3962" spans="9:9" x14ac:dyDescent="0.25">
      <c r="I3962" s="7"/>
    </row>
    <row r="3963" spans="9:9" x14ac:dyDescent="0.25">
      <c r="I3963" s="7"/>
    </row>
    <row r="3964" spans="9:9" x14ac:dyDescent="0.25">
      <c r="I3964" s="7"/>
    </row>
    <row r="3965" spans="9:9" x14ac:dyDescent="0.25">
      <c r="I3965" s="7"/>
    </row>
    <row r="3966" spans="9:9" x14ac:dyDescent="0.25">
      <c r="I3966" s="7"/>
    </row>
    <row r="3967" spans="9:9" x14ac:dyDescent="0.25">
      <c r="I3967" s="7"/>
    </row>
    <row r="3968" spans="9:9" x14ac:dyDescent="0.25">
      <c r="I3968" s="7"/>
    </row>
    <row r="3969" spans="9:9" x14ac:dyDescent="0.25">
      <c r="I3969" s="7"/>
    </row>
    <row r="3970" spans="9:9" x14ac:dyDescent="0.25">
      <c r="I3970" s="7"/>
    </row>
    <row r="3971" spans="9:9" x14ac:dyDescent="0.25">
      <c r="I3971" s="7"/>
    </row>
    <row r="3972" spans="9:9" x14ac:dyDescent="0.25">
      <c r="I3972" s="7"/>
    </row>
    <row r="3973" spans="9:9" x14ac:dyDescent="0.25">
      <c r="I3973" s="7"/>
    </row>
    <row r="3974" spans="9:9" x14ac:dyDescent="0.25">
      <c r="I3974" s="7"/>
    </row>
    <row r="3975" spans="9:9" x14ac:dyDescent="0.25">
      <c r="I3975" s="7"/>
    </row>
    <row r="3976" spans="9:9" x14ac:dyDescent="0.25">
      <c r="I3976" s="7"/>
    </row>
    <row r="3977" spans="9:9" x14ac:dyDescent="0.25">
      <c r="I3977" s="7"/>
    </row>
    <row r="3978" spans="9:9" x14ac:dyDescent="0.25">
      <c r="I3978" s="7"/>
    </row>
    <row r="3979" spans="9:9" x14ac:dyDescent="0.25">
      <c r="I3979" s="7"/>
    </row>
    <row r="3980" spans="9:9" x14ac:dyDescent="0.25">
      <c r="I3980" s="7"/>
    </row>
    <row r="3981" spans="9:9" x14ac:dyDescent="0.25">
      <c r="I3981" s="7"/>
    </row>
    <row r="3982" spans="9:9" x14ac:dyDescent="0.25">
      <c r="I3982" s="7"/>
    </row>
    <row r="3983" spans="9:9" x14ac:dyDescent="0.25">
      <c r="I3983" s="7"/>
    </row>
    <row r="3984" spans="9:9" x14ac:dyDescent="0.25">
      <c r="I3984" s="7"/>
    </row>
    <row r="3985" spans="9:9" x14ac:dyDescent="0.25">
      <c r="I3985" s="7"/>
    </row>
    <row r="3986" spans="9:9" x14ac:dyDescent="0.25">
      <c r="I3986" s="7"/>
    </row>
    <row r="3987" spans="9:9" x14ac:dyDescent="0.25">
      <c r="I3987" s="7"/>
    </row>
    <row r="3988" spans="9:9" x14ac:dyDescent="0.25">
      <c r="I3988" s="7"/>
    </row>
    <row r="3989" spans="9:9" x14ac:dyDescent="0.25">
      <c r="I3989" s="7"/>
    </row>
    <row r="3990" spans="9:9" x14ac:dyDescent="0.25">
      <c r="I3990" s="7"/>
    </row>
    <row r="3991" spans="9:9" x14ac:dyDescent="0.25">
      <c r="I3991" s="7"/>
    </row>
    <row r="3992" spans="9:9" x14ac:dyDescent="0.25">
      <c r="I3992" s="7"/>
    </row>
    <row r="3993" spans="9:9" x14ac:dyDescent="0.25">
      <c r="I3993" s="7"/>
    </row>
    <row r="3994" spans="9:9" x14ac:dyDescent="0.25">
      <c r="I3994" s="7"/>
    </row>
    <row r="3995" spans="9:9" x14ac:dyDescent="0.25">
      <c r="I3995" s="7"/>
    </row>
    <row r="3996" spans="9:9" x14ac:dyDescent="0.25">
      <c r="I3996" s="7"/>
    </row>
    <row r="3997" spans="9:9" x14ac:dyDescent="0.25">
      <c r="I3997" s="7"/>
    </row>
    <row r="3998" spans="9:9" x14ac:dyDescent="0.25">
      <c r="I3998" s="7"/>
    </row>
    <row r="3999" spans="9:9" x14ac:dyDescent="0.25">
      <c r="I3999" s="7"/>
    </row>
    <row r="4000" spans="9:9" x14ac:dyDescent="0.25">
      <c r="I4000" s="7"/>
    </row>
    <row r="4001" spans="9:9" x14ac:dyDescent="0.25">
      <c r="I4001" s="7"/>
    </row>
    <row r="4002" spans="9:9" x14ac:dyDescent="0.25">
      <c r="I4002" s="7"/>
    </row>
    <row r="4003" spans="9:9" x14ac:dyDescent="0.25">
      <c r="I4003" s="7"/>
    </row>
    <row r="4004" spans="9:9" x14ac:dyDescent="0.25">
      <c r="I4004" s="7"/>
    </row>
    <row r="4005" spans="9:9" x14ac:dyDescent="0.25">
      <c r="I4005" s="7"/>
    </row>
    <row r="4006" spans="9:9" x14ac:dyDescent="0.25">
      <c r="I4006" s="7"/>
    </row>
    <row r="4007" spans="9:9" x14ac:dyDescent="0.25">
      <c r="I4007" s="7"/>
    </row>
    <row r="4008" spans="9:9" x14ac:dyDescent="0.25">
      <c r="I4008" s="7"/>
    </row>
    <row r="4009" spans="9:9" x14ac:dyDescent="0.25">
      <c r="I4009" s="7"/>
    </row>
    <row r="4010" spans="9:9" x14ac:dyDescent="0.25">
      <c r="I4010" s="7"/>
    </row>
    <row r="4011" spans="9:9" x14ac:dyDescent="0.25">
      <c r="I4011" s="7"/>
    </row>
    <row r="4012" spans="9:9" x14ac:dyDescent="0.25">
      <c r="I4012" s="7"/>
    </row>
    <row r="4013" spans="9:9" x14ac:dyDescent="0.25">
      <c r="I4013" s="7"/>
    </row>
    <row r="4014" spans="9:9" x14ac:dyDescent="0.25">
      <c r="I4014" s="7"/>
    </row>
    <row r="4015" spans="9:9" x14ac:dyDescent="0.25">
      <c r="I4015" s="7"/>
    </row>
    <row r="4016" spans="9:9" x14ac:dyDescent="0.25">
      <c r="I4016" s="7"/>
    </row>
    <row r="4017" spans="9:9" x14ac:dyDescent="0.25">
      <c r="I4017" s="7"/>
    </row>
    <row r="4018" spans="9:9" x14ac:dyDescent="0.25">
      <c r="I4018" s="7"/>
    </row>
    <row r="4019" spans="9:9" x14ac:dyDescent="0.25">
      <c r="I4019" s="7"/>
    </row>
    <row r="4020" spans="9:9" x14ac:dyDescent="0.25">
      <c r="I4020" s="7"/>
    </row>
    <row r="4021" spans="9:9" x14ac:dyDescent="0.25">
      <c r="I4021" s="7"/>
    </row>
    <row r="4022" spans="9:9" x14ac:dyDescent="0.25">
      <c r="I4022" s="7"/>
    </row>
    <row r="4023" spans="9:9" x14ac:dyDescent="0.25">
      <c r="I4023" s="7"/>
    </row>
    <row r="4024" spans="9:9" x14ac:dyDescent="0.25">
      <c r="I4024" s="7"/>
    </row>
    <row r="4025" spans="9:9" x14ac:dyDescent="0.25">
      <c r="I4025" s="7"/>
    </row>
    <row r="4026" spans="9:9" x14ac:dyDescent="0.25">
      <c r="I4026" s="7"/>
    </row>
    <row r="4027" spans="9:9" x14ac:dyDescent="0.25">
      <c r="I4027" s="7"/>
    </row>
    <row r="4028" spans="9:9" x14ac:dyDescent="0.25">
      <c r="I4028" s="7"/>
    </row>
    <row r="4029" spans="9:9" x14ac:dyDescent="0.25">
      <c r="I4029" s="7"/>
    </row>
    <row r="4030" spans="9:9" x14ac:dyDescent="0.25">
      <c r="I4030" s="7"/>
    </row>
    <row r="4031" spans="9:9" x14ac:dyDescent="0.25">
      <c r="I4031" s="7"/>
    </row>
    <row r="4032" spans="9:9" x14ac:dyDescent="0.25">
      <c r="I4032" s="7"/>
    </row>
    <row r="4033" spans="9:9" x14ac:dyDescent="0.25">
      <c r="I4033" s="7"/>
    </row>
    <row r="4034" spans="9:9" x14ac:dyDescent="0.25">
      <c r="I4034" s="7"/>
    </row>
    <row r="4035" spans="9:9" x14ac:dyDescent="0.25">
      <c r="I4035" s="7"/>
    </row>
    <row r="4036" spans="9:9" x14ac:dyDescent="0.25">
      <c r="I4036" s="7"/>
    </row>
    <row r="4037" spans="9:9" x14ac:dyDescent="0.25">
      <c r="I4037" s="7"/>
    </row>
    <row r="4038" spans="9:9" x14ac:dyDescent="0.25">
      <c r="I4038" s="7"/>
    </row>
    <row r="4039" spans="9:9" x14ac:dyDescent="0.25">
      <c r="I4039" s="7"/>
    </row>
    <row r="4040" spans="9:9" x14ac:dyDescent="0.25">
      <c r="I4040" s="7"/>
    </row>
    <row r="4041" spans="9:9" x14ac:dyDescent="0.25">
      <c r="I4041" s="7"/>
    </row>
    <row r="4042" spans="9:9" x14ac:dyDescent="0.25">
      <c r="I4042" s="7"/>
    </row>
    <row r="4043" spans="9:9" x14ac:dyDescent="0.25">
      <c r="I4043" s="7"/>
    </row>
    <row r="4044" spans="9:9" x14ac:dyDescent="0.25">
      <c r="I4044" s="7"/>
    </row>
    <row r="4045" spans="9:9" x14ac:dyDescent="0.25">
      <c r="I4045" s="7"/>
    </row>
    <row r="4046" spans="9:9" x14ac:dyDescent="0.25">
      <c r="I4046" s="7"/>
    </row>
    <row r="4047" spans="9:9" x14ac:dyDescent="0.25">
      <c r="I4047" s="7"/>
    </row>
    <row r="4048" spans="9:9" x14ac:dyDescent="0.25">
      <c r="I4048" s="7"/>
    </row>
    <row r="4049" spans="9:9" x14ac:dyDescent="0.25">
      <c r="I4049" s="7"/>
    </row>
    <row r="4050" spans="9:9" x14ac:dyDescent="0.25">
      <c r="I4050" s="7"/>
    </row>
    <row r="4051" spans="9:9" x14ac:dyDescent="0.25">
      <c r="I4051" s="7"/>
    </row>
    <row r="4052" spans="9:9" x14ac:dyDescent="0.25">
      <c r="I4052" s="7"/>
    </row>
    <row r="4053" spans="9:9" x14ac:dyDescent="0.25">
      <c r="I4053" s="7"/>
    </row>
    <row r="4054" spans="9:9" x14ac:dyDescent="0.25">
      <c r="I4054" s="7"/>
    </row>
    <row r="4055" spans="9:9" x14ac:dyDescent="0.25">
      <c r="I4055" s="7"/>
    </row>
    <row r="4056" spans="9:9" x14ac:dyDescent="0.25">
      <c r="I4056" s="7"/>
    </row>
    <row r="4057" spans="9:9" x14ac:dyDescent="0.25">
      <c r="I4057" s="7"/>
    </row>
    <row r="4058" spans="9:9" x14ac:dyDescent="0.25">
      <c r="I4058" s="7"/>
    </row>
    <row r="4059" spans="9:9" x14ac:dyDescent="0.25">
      <c r="I4059" s="7"/>
    </row>
    <row r="4060" spans="9:9" x14ac:dyDescent="0.25">
      <c r="I4060" s="7"/>
    </row>
    <row r="4061" spans="9:9" x14ac:dyDescent="0.25">
      <c r="I4061" s="7"/>
    </row>
    <row r="4062" spans="9:9" x14ac:dyDescent="0.25">
      <c r="I4062" s="7"/>
    </row>
    <row r="4063" spans="9:9" x14ac:dyDescent="0.25">
      <c r="I4063" s="7"/>
    </row>
    <row r="4064" spans="9:9" x14ac:dyDescent="0.25">
      <c r="I4064" s="7"/>
    </row>
    <row r="4065" spans="9:9" x14ac:dyDescent="0.25">
      <c r="I4065" s="7"/>
    </row>
    <row r="4066" spans="9:9" x14ac:dyDescent="0.25">
      <c r="I4066" s="7"/>
    </row>
    <row r="4067" spans="9:9" x14ac:dyDescent="0.25">
      <c r="I4067" s="7"/>
    </row>
    <row r="4068" spans="9:9" x14ac:dyDescent="0.25">
      <c r="I4068" s="7"/>
    </row>
    <row r="4069" spans="9:9" x14ac:dyDescent="0.25">
      <c r="I4069" s="7"/>
    </row>
    <row r="4070" spans="9:9" x14ac:dyDescent="0.25">
      <c r="I4070" s="7"/>
    </row>
    <row r="4071" spans="9:9" x14ac:dyDescent="0.25">
      <c r="I4071" s="7"/>
    </row>
    <row r="4072" spans="9:9" x14ac:dyDescent="0.25">
      <c r="I4072" s="7"/>
    </row>
    <row r="4073" spans="9:9" x14ac:dyDescent="0.25">
      <c r="I4073" s="7"/>
    </row>
    <row r="4074" spans="9:9" x14ac:dyDescent="0.25">
      <c r="I4074" s="7"/>
    </row>
    <row r="4075" spans="9:9" x14ac:dyDescent="0.25">
      <c r="I4075" s="7"/>
    </row>
    <row r="4076" spans="9:9" x14ac:dyDescent="0.25">
      <c r="I4076" s="7"/>
    </row>
    <row r="4077" spans="9:9" x14ac:dyDescent="0.25">
      <c r="I4077" s="7"/>
    </row>
    <row r="4078" spans="9:9" x14ac:dyDescent="0.25">
      <c r="I4078" s="7"/>
    </row>
    <row r="4079" spans="9:9" x14ac:dyDescent="0.25">
      <c r="I4079" s="7"/>
    </row>
    <row r="4080" spans="9:9" x14ac:dyDescent="0.25">
      <c r="I4080" s="7"/>
    </row>
    <row r="4081" spans="9:9" x14ac:dyDescent="0.25">
      <c r="I4081" s="7"/>
    </row>
    <row r="4082" spans="9:9" x14ac:dyDescent="0.25">
      <c r="I4082" s="7"/>
    </row>
    <row r="4083" spans="9:9" x14ac:dyDescent="0.25">
      <c r="I4083" s="7"/>
    </row>
    <row r="4084" spans="9:9" x14ac:dyDescent="0.25">
      <c r="I4084" s="7"/>
    </row>
    <row r="4085" spans="9:9" x14ac:dyDescent="0.25">
      <c r="I4085" s="7"/>
    </row>
    <row r="4086" spans="9:9" x14ac:dyDescent="0.25">
      <c r="I4086" s="7"/>
    </row>
    <row r="4087" spans="9:9" x14ac:dyDescent="0.25">
      <c r="I4087" s="7"/>
    </row>
    <row r="4088" spans="9:9" x14ac:dyDescent="0.25">
      <c r="I4088" s="7"/>
    </row>
    <row r="4089" spans="9:9" x14ac:dyDescent="0.25">
      <c r="I4089" s="7"/>
    </row>
    <row r="4090" spans="9:9" x14ac:dyDescent="0.25">
      <c r="I4090" s="7"/>
    </row>
    <row r="4091" spans="9:9" x14ac:dyDescent="0.25">
      <c r="I4091" s="7"/>
    </row>
    <row r="4092" spans="9:9" x14ac:dyDescent="0.25">
      <c r="I4092" s="7"/>
    </row>
    <row r="4093" spans="9:9" x14ac:dyDescent="0.25">
      <c r="I4093" s="7"/>
    </row>
    <row r="4094" spans="9:9" x14ac:dyDescent="0.25">
      <c r="I4094" s="7"/>
    </row>
    <row r="4095" spans="9:9" x14ac:dyDescent="0.25">
      <c r="I4095" s="7"/>
    </row>
    <row r="4096" spans="9:9" x14ac:dyDescent="0.25">
      <c r="I4096" s="7"/>
    </row>
    <row r="4097" spans="9:9" x14ac:dyDescent="0.25">
      <c r="I4097" s="7"/>
    </row>
    <row r="4098" spans="9:9" x14ac:dyDescent="0.25">
      <c r="I4098" s="7"/>
    </row>
    <row r="4099" spans="9:9" x14ac:dyDescent="0.25">
      <c r="I4099" s="7"/>
    </row>
    <row r="4100" spans="9:9" x14ac:dyDescent="0.25">
      <c r="I4100" s="7"/>
    </row>
    <row r="4101" spans="9:9" x14ac:dyDescent="0.25">
      <c r="I4101" s="7"/>
    </row>
    <row r="4102" spans="9:9" x14ac:dyDescent="0.25">
      <c r="I4102" s="7"/>
    </row>
    <row r="4103" spans="9:9" x14ac:dyDescent="0.25">
      <c r="I4103" s="7"/>
    </row>
    <row r="4104" spans="9:9" x14ac:dyDescent="0.25">
      <c r="I4104" s="7"/>
    </row>
    <row r="4105" spans="9:9" x14ac:dyDescent="0.25">
      <c r="I4105" s="7"/>
    </row>
    <row r="4106" spans="9:9" x14ac:dyDescent="0.25">
      <c r="I4106" s="7"/>
    </row>
    <row r="4107" spans="9:9" x14ac:dyDescent="0.25">
      <c r="I4107" s="7"/>
    </row>
    <row r="4108" spans="9:9" x14ac:dyDescent="0.25">
      <c r="I4108" s="7"/>
    </row>
    <row r="4109" spans="9:9" x14ac:dyDescent="0.25">
      <c r="I4109" s="7"/>
    </row>
    <row r="4110" spans="9:9" x14ac:dyDescent="0.25">
      <c r="I4110" s="7"/>
    </row>
    <row r="4111" spans="9:9" x14ac:dyDescent="0.25">
      <c r="I4111" s="7"/>
    </row>
    <row r="4112" spans="9:9" x14ac:dyDescent="0.25">
      <c r="I4112" s="7"/>
    </row>
    <row r="4113" spans="9:9" x14ac:dyDescent="0.25">
      <c r="I4113" s="7"/>
    </row>
    <row r="4114" spans="9:9" x14ac:dyDescent="0.25">
      <c r="I4114" s="7"/>
    </row>
    <row r="4115" spans="9:9" x14ac:dyDescent="0.25">
      <c r="I4115" s="7"/>
    </row>
    <row r="4116" spans="9:9" x14ac:dyDescent="0.25">
      <c r="I4116" s="7"/>
    </row>
    <row r="4117" spans="9:9" x14ac:dyDescent="0.25">
      <c r="I4117" s="7"/>
    </row>
    <row r="4118" spans="9:9" x14ac:dyDescent="0.25">
      <c r="I4118" s="7"/>
    </row>
    <row r="4119" spans="9:9" x14ac:dyDescent="0.25">
      <c r="I4119" s="7"/>
    </row>
    <row r="4120" spans="9:9" x14ac:dyDescent="0.25">
      <c r="I4120" s="7"/>
    </row>
    <row r="4121" spans="9:9" x14ac:dyDescent="0.25">
      <c r="I4121" s="7"/>
    </row>
    <row r="4122" spans="9:9" x14ac:dyDescent="0.25">
      <c r="I4122" s="7"/>
    </row>
    <row r="4123" spans="9:9" x14ac:dyDescent="0.25">
      <c r="I4123" s="7"/>
    </row>
    <row r="4124" spans="9:9" x14ac:dyDescent="0.25">
      <c r="I4124" s="7"/>
    </row>
    <row r="4125" spans="9:9" x14ac:dyDescent="0.25">
      <c r="I4125" s="7"/>
    </row>
    <row r="4126" spans="9:9" x14ac:dyDescent="0.25">
      <c r="I4126" s="7"/>
    </row>
    <row r="4127" spans="9:9" x14ac:dyDescent="0.25">
      <c r="I4127" s="7"/>
    </row>
    <row r="4128" spans="9:9" x14ac:dyDescent="0.25">
      <c r="I4128" s="7"/>
    </row>
    <row r="4129" spans="9:9" x14ac:dyDescent="0.25">
      <c r="I4129" s="7"/>
    </row>
    <row r="4130" spans="9:9" x14ac:dyDescent="0.25">
      <c r="I4130" s="7"/>
    </row>
    <row r="4131" spans="9:9" x14ac:dyDescent="0.25">
      <c r="I4131" s="7"/>
    </row>
    <row r="4132" spans="9:9" x14ac:dyDescent="0.25">
      <c r="I4132" s="7"/>
    </row>
    <row r="4133" spans="9:9" x14ac:dyDescent="0.25">
      <c r="I4133" s="7"/>
    </row>
    <row r="4134" spans="9:9" x14ac:dyDescent="0.25">
      <c r="I4134" s="7"/>
    </row>
    <row r="4135" spans="9:9" x14ac:dyDescent="0.25">
      <c r="I4135" s="7"/>
    </row>
    <row r="4136" spans="9:9" x14ac:dyDescent="0.25">
      <c r="I4136" s="7"/>
    </row>
    <row r="4137" spans="9:9" x14ac:dyDescent="0.25">
      <c r="I4137" s="7"/>
    </row>
    <row r="4138" spans="9:9" x14ac:dyDescent="0.25">
      <c r="I4138" s="7"/>
    </row>
    <row r="4139" spans="9:9" x14ac:dyDescent="0.25">
      <c r="I4139" s="7"/>
    </row>
    <row r="4140" spans="9:9" x14ac:dyDescent="0.25">
      <c r="I4140" s="7"/>
    </row>
    <row r="4141" spans="9:9" x14ac:dyDescent="0.25">
      <c r="I4141" s="7"/>
    </row>
    <row r="4142" spans="9:9" x14ac:dyDescent="0.25">
      <c r="I4142" s="7"/>
    </row>
    <row r="4143" spans="9:9" x14ac:dyDescent="0.25">
      <c r="I4143" s="7"/>
    </row>
    <row r="4144" spans="9:9" x14ac:dyDescent="0.25">
      <c r="I4144" s="7"/>
    </row>
    <row r="4145" spans="9:9" x14ac:dyDescent="0.25">
      <c r="I4145" s="7"/>
    </row>
    <row r="4146" spans="9:9" x14ac:dyDescent="0.25">
      <c r="I4146" s="7"/>
    </row>
    <row r="4147" spans="9:9" x14ac:dyDescent="0.25">
      <c r="I4147" s="7"/>
    </row>
    <row r="4148" spans="9:9" x14ac:dyDescent="0.25">
      <c r="I4148" s="7"/>
    </row>
    <row r="4149" spans="9:9" x14ac:dyDescent="0.25">
      <c r="I4149" s="7"/>
    </row>
    <row r="4150" spans="9:9" x14ac:dyDescent="0.25">
      <c r="I4150" s="7"/>
    </row>
    <row r="4151" spans="9:9" x14ac:dyDescent="0.25">
      <c r="I4151" s="7"/>
    </row>
    <row r="4152" spans="9:9" x14ac:dyDescent="0.25">
      <c r="I4152" s="7"/>
    </row>
    <row r="4153" spans="9:9" x14ac:dyDescent="0.25">
      <c r="I4153" s="7"/>
    </row>
    <row r="4154" spans="9:9" x14ac:dyDescent="0.25">
      <c r="I4154" s="7"/>
    </row>
    <row r="4155" spans="9:9" x14ac:dyDescent="0.25">
      <c r="I4155" s="7"/>
    </row>
    <row r="4156" spans="9:9" x14ac:dyDescent="0.25">
      <c r="I4156" s="7"/>
    </row>
    <row r="4157" spans="9:9" x14ac:dyDescent="0.25">
      <c r="I4157" s="7"/>
    </row>
    <row r="4158" spans="9:9" x14ac:dyDescent="0.25">
      <c r="I4158" s="7"/>
    </row>
    <row r="4159" spans="9:9" x14ac:dyDescent="0.25">
      <c r="I4159" s="7"/>
    </row>
    <row r="4160" spans="9:9" x14ac:dyDescent="0.25">
      <c r="I4160" s="7"/>
    </row>
    <row r="4161" spans="9:9" x14ac:dyDescent="0.25">
      <c r="I4161" s="7"/>
    </row>
    <row r="4162" spans="9:9" x14ac:dyDescent="0.25">
      <c r="I4162" s="7"/>
    </row>
    <row r="4163" spans="9:9" x14ac:dyDescent="0.25">
      <c r="I4163" s="7"/>
    </row>
    <row r="4164" spans="9:9" x14ac:dyDescent="0.25">
      <c r="I4164" s="7"/>
    </row>
    <row r="4165" spans="9:9" x14ac:dyDescent="0.25">
      <c r="I4165" s="7"/>
    </row>
    <row r="4166" spans="9:9" x14ac:dyDescent="0.25">
      <c r="I4166" s="7"/>
    </row>
    <row r="4167" spans="9:9" x14ac:dyDescent="0.25">
      <c r="I4167" s="7"/>
    </row>
    <row r="4168" spans="9:9" x14ac:dyDescent="0.25">
      <c r="I4168" s="7"/>
    </row>
    <row r="4169" spans="9:9" x14ac:dyDescent="0.25">
      <c r="I4169" s="7"/>
    </row>
    <row r="4170" spans="9:9" x14ac:dyDescent="0.25">
      <c r="I4170" s="7"/>
    </row>
    <row r="4171" spans="9:9" x14ac:dyDescent="0.25">
      <c r="I4171" s="7"/>
    </row>
    <row r="4172" spans="9:9" x14ac:dyDescent="0.25">
      <c r="I4172" s="7"/>
    </row>
    <row r="4173" spans="9:9" x14ac:dyDescent="0.25">
      <c r="I4173" s="7"/>
    </row>
    <row r="4174" spans="9:9" x14ac:dyDescent="0.25">
      <c r="I4174" s="7"/>
    </row>
    <row r="4175" spans="9:9" x14ac:dyDescent="0.25">
      <c r="I4175" s="7"/>
    </row>
    <row r="4176" spans="9:9" x14ac:dyDescent="0.25">
      <c r="I4176" s="7"/>
    </row>
    <row r="4177" spans="9:9" x14ac:dyDescent="0.25">
      <c r="I4177" s="7"/>
    </row>
    <row r="4178" spans="9:9" x14ac:dyDescent="0.25">
      <c r="I4178" s="7"/>
    </row>
    <row r="4179" spans="9:9" x14ac:dyDescent="0.25">
      <c r="I4179" s="7"/>
    </row>
    <row r="4180" spans="9:9" x14ac:dyDescent="0.25">
      <c r="I4180" s="7"/>
    </row>
    <row r="4181" spans="9:9" x14ac:dyDescent="0.25">
      <c r="I4181" s="7"/>
    </row>
    <row r="4182" spans="9:9" x14ac:dyDescent="0.25">
      <c r="I4182" s="7"/>
    </row>
    <row r="4183" spans="9:9" x14ac:dyDescent="0.25">
      <c r="I4183" s="7"/>
    </row>
    <row r="4184" spans="9:9" x14ac:dyDescent="0.25">
      <c r="I4184" s="7"/>
    </row>
    <row r="4185" spans="9:9" x14ac:dyDescent="0.25">
      <c r="I4185" s="7"/>
    </row>
    <row r="4186" spans="9:9" x14ac:dyDescent="0.25">
      <c r="I4186" s="7"/>
    </row>
    <row r="4187" spans="9:9" x14ac:dyDescent="0.25">
      <c r="I4187" s="7"/>
    </row>
    <row r="4188" spans="9:9" x14ac:dyDescent="0.25">
      <c r="I4188" s="7"/>
    </row>
    <row r="4189" spans="9:9" x14ac:dyDescent="0.25">
      <c r="I4189" s="7"/>
    </row>
    <row r="4190" spans="9:9" x14ac:dyDescent="0.25">
      <c r="I4190" s="7"/>
    </row>
    <row r="4191" spans="9:9" x14ac:dyDescent="0.25">
      <c r="I4191" s="7"/>
    </row>
    <row r="4192" spans="9:9" x14ac:dyDescent="0.25">
      <c r="I4192" s="7"/>
    </row>
    <row r="4193" spans="9:9" x14ac:dyDescent="0.25">
      <c r="I4193" s="7"/>
    </row>
    <row r="4194" spans="9:9" x14ac:dyDescent="0.25">
      <c r="I4194" s="7"/>
    </row>
    <row r="4195" spans="9:9" x14ac:dyDescent="0.25">
      <c r="I4195" s="7"/>
    </row>
    <row r="4196" spans="9:9" x14ac:dyDescent="0.25">
      <c r="I4196" s="7"/>
    </row>
    <row r="4197" spans="9:9" x14ac:dyDescent="0.25">
      <c r="I4197" s="7"/>
    </row>
    <row r="4198" spans="9:9" x14ac:dyDescent="0.25">
      <c r="I4198" s="7"/>
    </row>
    <row r="4199" spans="9:9" x14ac:dyDescent="0.25">
      <c r="I4199" s="7"/>
    </row>
    <row r="4200" spans="9:9" x14ac:dyDescent="0.25">
      <c r="I4200" s="7"/>
    </row>
    <row r="4201" spans="9:9" x14ac:dyDescent="0.25">
      <c r="I4201" s="7"/>
    </row>
    <row r="4202" spans="9:9" x14ac:dyDescent="0.25">
      <c r="I4202" s="7"/>
    </row>
    <row r="4203" spans="9:9" x14ac:dyDescent="0.25">
      <c r="I4203" s="7"/>
    </row>
    <row r="4204" spans="9:9" x14ac:dyDescent="0.25">
      <c r="I4204" s="7"/>
    </row>
    <row r="4205" spans="9:9" x14ac:dyDescent="0.25">
      <c r="I4205" s="7"/>
    </row>
    <row r="4206" spans="9:9" x14ac:dyDescent="0.25">
      <c r="I4206" s="7"/>
    </row>
    <row r="4207" spans="9:9" x14ac:dyDescent="0.25">
      <c r="I4207" s="7"/>
    </row>
    <row r="4208" spans="9:9" x14ac:dyDescent="0.25">
      <c r="I4208" s="7"/>
    </row>
    <row r="4209" spans="9:9" x14ac:dyDescent="0.25">
      <c r="I4209" s="7"/>
    </row>
    <row r="4210" spans="9:9" x14ac:dyDescent="0.25">
      <c r="I4210" s="7"/>
    </row>
    <row r="4211" spans="9:9" x14ac:dyDescent="0.25">
      <c r="I4211" s="7"/>
    </row>
    <row r="4212" spans="9:9" x14ac:dyDescent="0.25">
      <c r="I4212" s="7"/>
    </row>
    <row r="4213" spans="9:9" x14ac:dyDescent="0.25">
      <c r="I4213" s="7"/>
    </row>
    <row r="4214" spans="9:9" x14ac:dyDescent="0.25">
      <c r="I4214" s="7"/>
    </row>
    <row r="4215" spans="9:9" x14ac:dyDescent="0.25">
      <c r="I4215" s="7"/>
    </row>
    <row r="4216" spans="9:9" x14ac:dyDescent="0.25">
      <c r="I4216" s="7"/>
    </row>
    <row r="4217" spans="9:9" x14ac:dyDescent="0.25">
      <c r="I4217" s="7"/>
    </row>
    <row r="4218" spans="9:9" x14ac:dyDescent="0.25">
      <c r="I4218" s="7"/>
    </row>
    <row r="4219" spans="9:9" x14ac:dyDescent="0.25">
      <c r="I4219" s="7"/>
    </row>
    <row r="4220" spans="9:9" x14ac:dyDescent="0.25">
      <c r="I4220" s="7"/>
    </row>
    <row r="4221" spans="9:9" x14ac:dyDescent="0.25">
      <c r="I4221" s="7"/>
    </row>
    <row r="4222" spans="9:9" x14ac:dyDescent="0.25">
      <c r="I4222" s="7"/>
    </row>
    <row r="4223" spans="9:9" x14ac:dyDescent="0.25">
      <c r="I4223" s="7"/>
    </row>
    <row r="4224" spans="9:9" x14ac:dyDescent="0.25">
      <c r="I4224" s="7"/>
    </row>
    <row r="4225" spans="9:9" x14ac:dyDescent="0.25">
      <c r="I4225" s="7"/>
    </row>
    <row r="4226" spans="9:9" x14ac:dyDescent="0.25">
      <c r="I4226" s="7"/>
    </row>
    <row r="4227" spans="9:9" x14ac:dyDescent="0.25">
      <c r="I4227" s="7"/>
    </row>
    <row r="4228" spans="9:9" x14ac:dyDescent="0.25">
      <c r="I4228" s="7"/>
    </row>
    <row r="4229" spans="9:9" x14ac:dyDescent="0.25">
      <c r="I4229" s="7"/>
    </row>
    <row r="4230" spans="9:9" x14ac:dyDescent="0.25">
      <c r="I4230" s="7"/>
    </row>
    <row r="4231" spans="9:9" x14ac:dyDescent="0.25">
      <c r="I4231" s="7"/>
    </row>
    <row r="4232" spans="9:9" x14ac:dyDescent="0.25">
      <c r="I4232" s="7"/>
    </row>
    <row r="4233" spans="9:9" x14ac:dyDescent="0.25">
      <c r="I4233" s="7"/>
    </row>
    <row r="4234" spans="9:9" x14ac:dyDescent="0.25">
      <c r="I4234" s="7"/>
    </row>
    <row r="4235" spans="9:9" x14ac:dyDescent="0.25">
      <c r="I4235" s="7"/>
    </row>
    <row r="4236" spans="9:9" x14ac:dyDescent="0.25">
      <c r="I4236" s="7"/>
    </row>
    <row r="4237" spans="9:9" x14ac:dyDescent="0.25">
      <c r="I4237" s="7"/>
    </row>
    <row r="4238" spans="9:9" x14ac:dyDescent="0.25">
      <c r="I4238" s="7"/>
    </row>
    <row r="4239" spans="9:9" x14ac:dyDescent="0.25">
      <c r="I4239" s="7"/>
    </row>
    <row r="4240" spans="9:9" x14ac:dyDescent="0.25">
      <c r="I4240" s="7"/>
    </row>
    <row r="4241" spans="9:9" x14ac:dyDescent="0.25">
      <c r="I4241" s="7"/>
    </row>
    <row r="4242" spans="9:9" x14ac:dyDescent="0.25">
      <c r="I4242" s="7"/>
    </row>
    <row r="4243" spans="9:9" x14ac:dyDescent="0.25">
      <c r="I4243" s="7"/>
    </row>
    <row r="4244" spans="9:9" x14ac:dyDescent="0.25">
      <c r="I4244" s="7"/>
    </row>
    <row r="4245" spans="9:9" x14ac:dyDescent="0.25">
      <c r="I4245" s="7"/>
    </row>
    <row r="4246" spans="9:9" x14ac:dyDescent="0.25">
      <c r="I4246" s="7"/>
    </row>
    <row r="4247" spans="9:9" x14ac:dyDescent="0.25">
      <c r="I4247" s="7"/>
    </row>
    <row r="4248" spans="9:9" x14ac:dyDescent="0.25">
      <c r="I4248" s="7"/>
    </row>
    <row r="4249" spans="9:9" x14ac:dyDescent="0.25">
      <c r="I4249" s="7"/>
    </row>
    <row r="4250" spans="9:9" x14ac:dyDescent="0.25">
      <c r="I4250" s="7"/>
    </row>
    <row r="4251" spans="9:9" x14ac:dyDescent="0.25">
      <c r="I4251" s="7"/>
    </row>
    <row r="4252" spans="9:9" x14ac:dyDescent="0.25">
      <c r="I4252" s="7"/>
    </row>
    <row r="4253" spans="9:9" x14ac:dyDescent="0.25">
      <c r="I4253" s="7"/>
    </row>
    <row r="4254" spans="9:9" x14ac:dyDescent="0.25">
      <c r="I4254" s="7"/>
    </row>
    <row r="4255" spans="9:9" x14ac:dyDescent="0.25">
      <c r="I4255" s="7"/>
    </row>
    <row r="4256" spans="9:9" x14ac:dyDescent="0.25">
      <c r="I4256" s="7"/>
    </row>
    <row r="4257" spans="9:9" x14ac:dyDescent="0.25">
      <c r="I4257" s="7"/>
    </row>
    <row r="4258" spans="9:9" x14ac:dyDescent="0.25">
      <c r="I4258" s="7"/>
    </row>
    <row r="4259" spans="9:9" x14ac:dyDescent="0.25">
      <c r="I4259" s="7"/>
    </row>
    <row r="4260" spans="9:9" x14ac:dyDescent="0.25">
      <c r="I4260" s="7"/>
    </row>
    <row r="4261" spans="9:9" x14ac:dyDescent="0.25">
      <c r="I4261" s="7"/>
    </row>
    <row r="4262" spans="9:9" x14ac:dyDescent="0.25">
      <c r="I4262" s="7"/>
    </row>
    <row r="4263" spans="9:9" x14ac:dyDescent="0.25">
      <c r="I4263" s="7"/>
    </row>
    <row r="4264" spans="9:9" x14ac:dyDescent="0.25">
      <c r="I4264" s="7"/>
    </row>
    <row r="4265" spans="9:9" x14ac:dyDescent="0.25">
      <c r="I4265" s="7"/>
    </row>
    <row r="4266" spans="9:9" x14ac:dyDescent="0.25">
      <c r="I4266" s="7"/>
    </row>
    <row r="4267" spans="9:9" x14ac:dyDescent="0.25">
      <c r="I4267" s="7"/>
    </row>
    <row r="4268" spans="9:9" x14ac:dyDescent="0.25">
      <c r="I4268" s="7"/>
    </row>
    <row r="4269" spans="9:9" x14ac:dyDescent="0.25">
      <c r="I4269" s="7"/>
    </row>
    <row r="4270" spans="9:9" x14ac:dyDescent="0.25">
      <c r="I4270" s="7"/>
    </row>
    <row r="4271" spans="9:9" x14ac:dyDescent="0.25">
      <c r="I4271" s="7"/>
    </row>
    <row r="4272" spans="9:9" x14ac:dyDescent="0.25">
      <c r="I4272" s="7"/>
    </row>
    <row r="4273" spans="9:9" x14ac:dyDescent="0.25">
      <c r="I4273" s="7"/>
    </row>
    <row r="4274" spans="9:9" x14ac:dyDescent="0.25">
      <c r="I4274" s="7"/>
    </row>
    <row r="4275" spans="9:9" x14ac:dyDescent="0.25">
      <c r="I4275" s="7"/>
    </row>
    <row r="4276" spans="9:9" x14ac:dyDescent="0.25">
      <c r="I4276" s="7"/>
    </row>
    <row r="4277" spans="9:9" x14ac:dyDescent="0.25">
      <c r="I4277" s="7"/>
    </row>
    <row r="4278" spans="9:9" x14ac:dyDescent="0.25">
      <c r="I4278" s="7"/>
    </row>
    <row r="4279" spans="9:9" x14ac:dyDescent="0.25">
      <c r="I4279" s="7"/>
    </row>
    <row r="4280" spans="9:9" x14ac:dyDescent="0.25">
      <c r="I4280" s="7"/>
    </row>
    <row r="4281" spans="9:9" x14ac:dyDescent="0.25">
      <c r="I4281" s="7"/>
    </row>
    <row r="4282" spans="9:9" x14ac:dyDescent="0.25">
      <c r="I4282" s="7"/>
    </row>
    <row r="4283" spans="9:9" x14ac:dyDescent="0.25">
      <c r="I4283" s="7"/>
    </row>
    <row r="4284" spans="9:9" x14ac:dyDescent="0.25">
      <c r="I4284" s="7"/>
    </row>
    <row r="4285" spans="9:9" x14ac:dyDescent="0.25">
      <c r="I4285" s="7"/>
    </row>
    <row r="4286" spans="9:9" x14ac:dyDescent="0.25">
      <c r="I4286" s="7"/>
    </row>
    <row r="4287" spans="9:9" x14ac:dyDescent="0.25">
      <c r="I4287" s="7"/>
    </row>
    <row r="4288" spans="9:9" x14ac:dyDescent="0.25">
      <c r="I4288" s="7"/>
    </row>
    <row r="4289" spans="9:9" x14ac:dyDescent="0.25">
      <c r="I4289" s="7"/>
    </row>
    <row r="4290" spans="9:9" x14ac:dyDescent="0.25">
      <c r="I4290" s="7"/>
    </row>
    <row r="4291" spans="9:9" x14ac:dyDescent="0.25">
      <c r="I4291" s="7"/>
    </row>
    <row r="4292" spans="9:9" x14ac:dyDescent="0.25">
      <c r="I4292" s="7"/>
    </row>
    <row r="4293" spans="9:9" x14ac:dyDescent="0.25">
      <c r="I4293" s="7"/>
    </row>
    <row r="4294" spans="9:9" x14ac:dyDescent="0.25">
      <c r="I4294" s="7"/>
    </row>
    <row r="4295" spans="9:9" x14ac:dyDescent="0.25">
      <c r="I4295" s="7"/>
    </row>
    <row r="4296" spans="9:9" x14ac:dyDescent="0.25">
      <c r="I4296" s="7"/>
    </row>
    <row r="4297" spans="9:9" x14ac:dyDescent="0.25">
      <c r="I4297" s="7"/>
    </row>
    <row r="4298" spans="9:9" x14ac:dyDescent="0.25">
      <c r="I4298" s="7"/>
    </row>
    <row r="4299" spans="9:9" x14ac:dyDescent="0.25">
      <c r="I4299" s="7"/>
    </row>
    <row r="4300" spans="9:9" x14ac:dyDescent="0.25">
      <c r="I4300" s="7"/>
    </row>
    <row r="4301" spans="9:9" x14ac:dyDescent="0.25">
      <c r="I4301" s="7"/>
    </row>
    <row r="4302" spans="9:9" x14ac:dyDescent="0.25">
      <c r="I4302" s="7"/>
    </row>
    <row r="4303" spans="9:9" x14ac:dyDescent="0.25">
      <c r="I4303" s="7"/>
    </row>
    <row r="4304" spans="9:9" x14ac:dyDescent="0.25">
      <c r="I4304" s="7"/>
    </row>
    <row r="4305" spans="9:9" x14ac:dyDescent="0.25">
      <c r="I4305" s="7"/>
    </row>
    <row r="4306" spans="9:9" x14ac:dyDescent="0.25">
      <c r="I4306" s="7"/>
    </row>
    <row r="4307" spans="9:9" x14ac:dyDescent="0.25">
      <c r="I4307" s="7"/>
    </row>
    <row r="4308" spans="9:9" x14ac:dyDescent="0.25">
      <c r="I4308" s="7"/>
    </row>
    <row r="4309" spans="9:9" x14ac:dyDescent="0.25">
      <c r="I4309" s="7"/>
    </row>
    <row r="4310" spans="9:9" x14ac:dyDescent="0.25">
      <c r="I4310" s="7"/>
    </row>
    <row r="4311" spans="9:9" x14ac:dyDescent="0.25">
      <c r="I4311" s="7"/>
    </row>
    <row r="4312" spans="9:9" x14ac:dyDescent="0.25">
      <c r="I4312" s="7"/>
    </row>
    <row r="4313" spans="9:9" x14ac:dyDescent="0.25">
      <c r="I4313" s="7"/>
    </row>
    <row r="4314" spans="9:9" x14ac:dyDescent="0.25">
      <c r="I4314" s="7"/>
    </row>
    <row r="4315" spans="9:9" x14ac:dyDescent="0.25">
      <c r="I4315" s="7"/>
    </row>
    <row r="4316" spans="9:9" x14ac:dyDescent="0.25">
      <c r="I4316" s="7"/>
    </row>
    <row r="4317" spans="9:9" x14ac:dyDescent="0.25">
      <c r="I4317" s="7"/>
    </row>
    <row r="4318" spans="9:9" x14ac:dyDescent="0.25">
      <c r="I4318" s="7"/>
    </row>
    <row r="4319" spans="9:9" x14ac:dyDescent="0.25">
      <c r="I4319" s="7"/>
    </row>
    <row r="4320" spans="9:9" x14ac:dyDescent="0.25">
      <c r="I4320" s="7"/>
    </row>
    <row r="4321" spans="9:9" x14ac:dyDescent="0.25">
      <c r="I4321" s="7"/>
    </row>
    <row r="4322" spans="9:9" x14ac:dyDescent="0.25">
      <c r="I4322" s="7"/>
    </row>
    <row r="4323" spans="9:9" x14ac:dyDescent="0.25">
      <c r="I4323" s="7"/>
    </row>
    <row r="4324" spans="9:9" x14ac:dyDescent="0.25">
      <c r="I4324" s="7"/>
    </row>
    <row r="4325" spans="9:9" x14ac:dyDescent="0.25">
      <c r="I4325" s="7"/>
    </row>
    <row r="4326" spans="9:9" x14ac:dyDescent="0.25">
      <c r="I4326" s="7"/>
    </row>
    <row r="4327" spans="9:9" x14ac:dyDescent="0.25">
      <c r="I4327" s="7"/>
    </row>
    <row r="4328" spans="9:9" x14ac:dyDescent="0.25">
      <c r="I4328" s="7"/>
    </row>
    <row r="4329" spans="9:9" x14ac:dyDescent="0.25">
      <c r="I4329" s="7"/>
    </row>
    <row r="4330" spans="9:9" x14ac:dyDescent="0.25">
      <c r="I4330" s="7"/>
    </row>
    <row r="4331" spans="9:9" x14ac:dyDescent="0.25">
      <c r="I4331" s="7"/>
    </row>
    <row r="4332" spans="9:9" x14ac:dyDescent="0.25">
      <c r="I4332" s="7"/>
    </row>
    <row r="4333" spans="9:9" x14ac:dyDescent="0.25">
      <c r="I4333" s="7"/>
    </row>
    <row r="4334" spans="9:9" x14ac:dyDescent="0.25">
      <c r="I4334" s="7"/>
    </row>
    <row r="4335" spans="9:9" x14ac:dyDescent="0.25">
      <c r="I4335" s="7"/>
    </row>
    <row r="4336" spans="9:9" x14ac:dyDescent="0.25">
      <c r="I4336" s="7"/>
    </row>
    <row r="4337" spans="9:9" x14ac:dyDescent="0.25">
      <c r="I4337" s="7"/>
    </row>
    <row r="4338" spans="9:9" x14ac:dyDescent="0.25">
      <c r="I4338" s="7"/>
    </row>
    <row r="4339" spans="9:9" x14ac:dyDescent="0.25">
      <c r="I4339" s="7"/>
    </row>
    <row r="4340" spans="9:9" x14ac:dyDescent="0.25">
      <c r="I4340" s="7"/>
    </row>
    <row r="4341" spans="9:9" x14ac:dyDescent="0.25">
      <c r="I4341" s="7"/>
    </row>
    <row r="4342" spans="9:9" x14ac:dyDescent="0.25">
      <c r="I4342" s="7"/>
    </row>
    <row r="4343" spans="9:9" x14ac:dyDescent="0.25">
      <c r="I4343" s="7"/>
    </row>
    <row r="4344" spans="9:9" x14ac:dyDescent="0.25">
      <c r="I4344" s="7"/>
    </row>
    <row r="4345" spans="9:9" x14ac:dyDescent="0.25">
      <c r="I4345" s="7"/>
    </row>
    <row r="4346" spans="9:9" x14ac:dyDescent="0.25">
      <c r="I4346" s="7"/>
    </row>
    <row r="4347" spans="9:9" x14ac:dyDescent="0.25">
      <c r="I4347" s="7"/>
    </row>
    <row r="4348" spans="9:9" x14ac:dyDescent="0.25">
      <c r="I4348" s="7"/>
    </row>
    <row r="4349" spans="9:9" x14ac:dyDescent="0.25">
      <c r="I4349" s="7"/>
    </row>
    <row r="4350" spans="9:9" x14ac:dyDescent="0.25">
      <c r="I4350" s="7"/>
    </row>
    <row r="4351" spans="9:9" x14ac:dyDescent="0.25">
      <c r="I4351" s="7"/>
    </row>
    <row r="4352" spans="9:9" x14ac:dyDescent="0.25">
      <c r="I4352" s="7"/>
    </row>
    <row r="4353" spans="9:9" x14ac:dyDescent="0.25">
      <c r="I4353" s="7"/>
    </row>
    <row r="4354" spans="9:9" x14ac:dyDescent="0.25">
      <c r="I4354" s="7"/>
    </row>
    <row r="4355" spans="9:9" x14ac:dyDescent="0.25">
      <c r="I4355" s="7"/>
    </row>
    <row r="4356" spans="9:9" x14ac:dyDescent="0.25">
      <c r="I4356" s="7"/>
    </row>
    <row r="4357" spans="9:9" x14ac:dyDescent="0.25">
      <c r="I4357" s="7"/>
    </row>
    <row r="4358" spans="9:9" x14ac:dyDescent="0.25">
      <c r="I4358" s="7"/>
    </row>
    <row r="4359" spans="9:9" x14ac:dyDescent="0.25">
      <c r="I4359" s="7"/>
    </row>
    <row r="4360" spans="9:9" x14ac:dyDescent="0.25">
      <c r="I4360" s="7"/>
    </row>
    <row r="4361" spans="9:9" x14ac:dyDescent="0.25">
      <c r="I4361" s="7"/>
    </row>
    <row r="4362" spans="9:9" x14ac:dyDescent="0.25">
      <c r="I4362" s="7"/>
    </row>
    <row r="4363" spans="9:9" x14ac:dyDescent="0.25">
      <c r="I4363" s="7"/>
    </row>
    <row r="4364" spans="9:9" x14ac:dyDescent="0.25">
      <c r="I4364" s="7"/>
    </row>
    <row r="4365" spans="9:9" x14ac:dyDescent="0.25">
      <c r="I4365" s="7"/>
    </row>
    <row r="4366" spans="9:9" x14ac:dyDescent="0.25">
      <c r="I4366" s="7"/>
    </row>
    <row r="4367" spans="9:9" x14ac:dyDescent="0.25">
      <c r="I4367" s="7"/>
    </row>
    <row r="4368" spans="9:9" x14ac:dyDescent="0.25">
      <c r="I4368" s="7"/>
    </row>
    <row r="4369" spans="9:9" x14ac:dyDescent="0.25">
      <c r="I4369" s="7"/>
    </row>
    <row r="4370" spans="9:9" x14ac:dyDescent="0.25">
      <c r="I4370" s="7"/>
    </row>
    <row r="4371" spans="9:9" x14ac:dyDescent="0.25">
      <c r="I4371" s="7"/>
    </row>
    <row r="4372" spans="9:9" x14ac:dyDescent="0.25">
      <c r="I4372" s="7"/>
    </row>
    <row r="4373" spans="9:9" x14ac:dyDescent="0.25">
      <c r="I4373" s="7"/>
    </row>
    <row r="4374" spans="9:9" x14ac:dyDescent="0.25">
      <c r="I4374" s="7"/>
    </row>
    <row r="4375" spans="9:9" x14ac:dyDescent="0.25">
      <c r="I4375" s="7"/>
    </row>
    <row r="4376" spans="9:9" x14ac:dyDescent="0.25">
      <c r="I4376" s="7"/>
    </row>
    <row r="4377" spans="9:9" x14ac:dyDescent="0.25">
      <c r="I4377" s="7"/>
    </row>
    <row r="4378" spans="9:9" x14ac:dyDescent="0.25">
      <c r="I4378" s="7"/>
    </row>
    <row r="4379" spans="9:9" x14ac:dyDescent="0.25">
      <c r="I4379" s="7"/>
    </row>
    <row r="4380" spans="9:9" x14ac:dyDescent="0.25">
      <c r="I4380" s="7"/>
    </row>
    <row r="4381" spans="9:9" x14ac:dyDescent="0.25">
      <c r="I4381" s="7"/>
    </row>
    <row r="4382" spans="9:9" x14ac:dyDescent="0.25">
      <c r="I4382" s="7"/>
    </row>
    <row r="4383" spans="9:9" x14ac:dyDescent="0.25">
      <c r="I4383" s="7"/>
    </row>
    <row r="4384" spans="9:9" x14ac:dyDescent="0.25">
      <c r="I4384" s="7"/>
    </row>
    <row r="4385" spans="9:9" x14ac:dyDescent="0.25">
      <c r="I4385" s="7"/>
    </row>
    <row r="4386" spans="9:9" x14ac:dyDescent="0.25">
      <c r="I4386" s="7"/>
    </row>
    <row r="4387" spans="9:9" x14ac:dyDescent="0.25">
      <c r="I4387" s="7"/>
    </row>
    <row r="4388" spans="9:9" x14ac:dyDescent="0.25">
      <c r="I4388" s="7"/>
    </row>
    <row r="4389" spans="9:9" x14ac:dyDescent="0.25">
      <c r="I4389" s="7"/>
    </row>
    <row r="4390" spans="9:9" x14ac:dyDescent="0.25">
      <c r="I4390" s="7"/>
    </row>
    <row r="4391" spans="9:9" x14ac:dyDescent="0.25">
      <c r="I4391" s="7"/>
    </row>
    <row r="4392" spans="9:9" x14ac:dyDescent="0.25">
      <c r="I4392" s="7"/>
    </row>
    <row r="4393" spans="9:9" x14ac:dyDescent="0.25">
      <c r="I4393" s="7"/>
    </row>
    <row r="4394" spans="9:9" x14ac:dyDescent="0.25">
      <c r="I4394" s="7"/>
    </row>
    <row r="4395" spans="9:9" x14ac:dyDescent="0.25">
      <c r="I4395" s="7"/>
    </row>
    <row r="4396" spans="9:9" x14ac:dyDescent="0.25">
      <c r="I4396" s="7"/>
    </row>
    <row r="4397" spans="9:9" x14ac:dyDescent="0.25">
      <c r="I4397" s="7"/>
    </row>
    <row r="4398" spans="9:9" x14ac:dyDescent="0.25">
      <c r="I4398" s="7"/>
    </row>
    <row r="4399" spans="9:9" x14ac:dyDescent="0.25">
      <c r="I4399" s="7"/>
    </row>
    <row r="4400" spans="9:9" x14ac:dyDescent="0.25">
      <c r="I4400" s="7"/>
    </row>
    <row r="4401" spans="9:9" x14ac:dyDescent="0.25">
      <c r="I4401" s="7"/>
    </row>
    <row r="4402" spans="9:9" x14ac:dyDescent="0.25">
      <c r="I4402" s="7"/>
    </row>
    <row r="4403" spans="9:9" x14ac:dyDescent="0.25">
      <c r="I4403" s="7"/>
    </row>
    <row r="4404" spans="9:9" x14ac:dyDescent="0.25">
      <c r="I4404" s="7"/>
    </row>
    <row r="4405" spans="9:9" x14ac:dyDescent="0.25">
      <c r="I4405" s="7"/>
    </row>
    <row r="4406" spans="9:9" x14ac:dyDescent="0.25">
      <c r="I4406" s="7"/>
    </row>
    <row r="4407" spans="9:9" x14ac:dyDescent="0.25">
      <c r="I4407" s="7"/>
    </row>
    <row r="4408" spans="9:9" x14ac:dyDescent="0.25">
      <c r="I4408" s="7"/>
    </row>
    <row r="4409" spans="9:9" x14ac:dyDescent="0.25">
      <c r="I4409" s="7"/>
    </row>
    <row r="4410" spans="9:9" x14ac:dyDescent="0.25">
      <c r="I4410" s="7"/>
    </row>
    <row r="4411" spans="9:9" x14ac:dyDescent="0.25">
      <c r="I4411" s="7"/>
    </row>
    <row r="4412" spans="9:9" x14ac:dyDescent="0.25">
      <c r="I4412" s="7"/>
    </row>
    <row r="4413" spans="9:9" x14ac:dyDescent="0.25">
      <c r="I4413" s="7"/>
    </row>
    <row r="4414" spans="9:9" x14ac:dyDescent="0.25">
      <c r="I4414" s="7"/>
    </row>
    <row r="4415" spans="9:9" x14ac:dyDescent="0.25">
      <c r="I4415" s="7"/>
    </row>
    <row r="4416" spans="9:9" x14ac:dyDescent="0.25">
      <c r="I4416" s="7"/>
    </row>
    <row r="4417" spans="9:9" x14ac:dyDescent="0.25">
      <c r="I4417" s="7"/>
    </row>
    <row r="4418" spans="9:9" x14ac:dyDescent="0.25">
      <c r="I4418" s="7"/>
    </row>
    <row r="4419" spans="9:9" x14ac:dyDescent="0.25">
      <c r="I4419" s="7"/>
    </row>
    <row r="4420" spans="9:9" x14ac:dyDescent="0.25">
      <c r="I4420" s="7"/>
    </row>
    <row r="4421" spans="9:9" x14ac:dyDescent="0.25">
      <c r="I4421" s="7"/>
    </row>
    <row r="4422" spans="9:9" x14ac:dyDescent="0.25">
      <c r="I4422" s="7"/>
    </row>
    <row r="4423" spans="9:9" x14ac:dyDescent="0.25">
      <c r="I4423" s="7"/>
    </row>
    <row r="4424" spans="9:9" x14ac:dyDescent="0.25">
      <c r="I4424" s="7"/>
    </row>
    <row r="4425" spans="9:9" x14ac:dyDescent="0.25">
      <c r="I4425" s="7"/>
    </row>
    <row r="4426" spans="9:9" x14ac:dyDescent="0.25">
      <c r="I4426" s="7"/>
    </row>
    <row r="4427" spans="9:9" x14ac:dyDescent="0.25">
      <c r="I4427" s="7"/>
    </row>
    <row r="4428" spans="9:9" x14ac:dyDescent="0.25">
      <c r="I4428" s="7"/>
    </row>
    <row r="4429" spans="9:9" x14ac:dyDescent="0.25">
      <c r="I4429" s="7"/>
    </row>
    <row r="4430" spans="9:9" x14ac:dyDescent="0.25">
      <c r="I4430" s="7"/>
    </row>
    <row r="4431" spans="9:9" x14ac:dyDescent="0.25">
      <c r="I4431" s="7"/>
    </row>
    <row r="4432" spans="9:9" x14ac:dyDescent="0.25">
      <c r="I4432" s="7"/>
    </row>
    <row r="4433" spans="9:9" x14ac:dyDescent="0.25">
      <c r="I4433" s="7"/>
    </row>
    <row r="4434" spans="9:9" x14ac:dyDescent="0.25">
      <c r="I4434" s="7"/>
    </row>
    <row r="4435" spans="9:9" x14ac:dyDescent="0.25">
      <c r="I4435" s="7"/>
    </row>
    <row r="4436" spans="9:9" x14ac:dyDescent="0.25">
      <c r="I4436" s="7"/>
    </row>
    <row r="4437" spans="9:9" x14ac:dyDescent="0.25">
      <c r="I4437" s="7"/>
    </row>
    <row r="4438" spans="9:9" x14ac:dyDescent="0.25">
      <c r="I4438" s="7"/>
    </row>
    <row r="4439" spans="9:9" x14ac:dyDescent="0.25">
      <c r="I4439" s="7"/>
    </row>
    <row r="4440" spans="9:9" x14ac:dyDescent="0.25">
      <c r="I4440" s="7"/>
    </row>
    <row r="4441" spans="9:9" x14ac:dyDescent="0.25">
      <c r="I4441" s="7"/>
    </row>
    <row r="4442" spans="9:9" x14ac:dyDescent="0.25">
      <c r="I4442" s="7"/>
    </row>
    <row r="4443" spans="9:9" x14ac:dyDescent="0.25">
      <c r="I4443" s="7"/>
    </row>
    <row r="4444" spans="9:9" x14ac:dyDescent="0.25">
      <c r="I4444" s="7"/>
    </row>
    <row r="4445" spans="9:9" x14ac:dyDescent="0.25">
      <c r="I4445" s="7"/>
    </row>
    <row r="4446" spans="9:9" x14ac:dyDescent="0.25">
      <c r="I4446" s="7"/>
    </row>
    <row r="4447" spans="9:9" x14ac:dyDescent="0.25">
      <c r="I4447" s="7"/>
    </row>
    <row r="4448" spans="9:9" x14ac:dyDescent="0.25">
      <c r="I4448" s="7"/>
    </row>
    <row r="4449" spans="9:9" x14ac:dyDescent="0.25">
      <c r="I4449" s="7"/>
    </row>
    <row r="4450" spans="9:9" x14ac:dyDescent="0.25">
      <c r="I4450" s="7"/>
    </row>
    <row r="4451" spans="9:9" x14ac:dyDescent="0.25">
      <c r="I4451" s="7"/>
    </row>
    <row r="4452" spans="9:9" x14ac:dyDescent="0.25">
      <c r="I4452" s="7"/>
    </row>
    <row r="4453" spans="9:9" x14ac:dyDescent="0.25">
      <c r="I4453" s="7"/>
    </row>
    <row r="4454" spans="9:9" x14ac:dyDescent="0.25">
      <c r="I4454" s="7"/>
    </row>
    <row r="4455" spans="9:9" x14ac:dyDescent="0.25">
      <c r="I4455" s="7"/>
    </row>
    <row r="4456" spans="9:9" x14ac:dyDescent="0.25">
      <c r="I4456" s="7"/>
    </row>
    <row r="4457" spans="9:9" x14ac:dyDescent="0.25">
      <c r="I4457" s="7"/>
    </row>
    <row r="4458" spans="9:9" x14ac:dyDescent="0.25">
      <c r="I4458" s="7"/>
    </row>
    <row r="4459" spans="9:9" x14ac:dyDescent="0.25">
      <c r="I4459" s="7"/>
    </row>
    <row r="4460" spans="9:9" x14ac:dyDescent="0.25">
      <c r="I4460" s="7"/>
    </row>
    <row r="4461" spans="9:9" x14ac:dyDescent="0.25">
      <c r="I4461" s="7"/>
    </row>
    <row r="4462" spans="9:9" x14ac:dyDescent="0.25">
      <c r="I4462" s="7"/>
    </row>
    <row r="4463" spans="9:9" x14ac:dyDescent="0.25">
      <c r="I4463" s="7"/>
    </row>
    <row r="4464" spans="9:9" x14ac:dyDescent="0.25">
      <c r="I4464" s="7"/>
    </row>
    <row r="4465" spans="9:9" x14ac:dyDescent="0.25">
      <c r="I4465" s="7"/>
    </row>
    <row r="4466" spans="9:9" x14ac:dyDescent="0.25">
      <c r="I4466" s="7"/>
    </row>
    <row r="4467" spans="9:9" x14ac:dyDescent="0.25">
      <c r="I4467" s="7"/>
    </row>
    <row r="4468" spans="9:9" x14ac:dyDescent="0.25">
      <c r="I4468" s="7"/>
    </row>
    <row r="4469" spans="9:9" x14ac:dyDescent="0.25">
      <c r="I4469" s="7"/>
    </row>
    <row r="4470" spans="9:9" x14ac:dyDescent="0.25">
      <c r="I4470" s="7"/>
    </row>
    <row r="4471" spans="9:9" x14ac:dyDescent="0.25">
      <c r="I4471" s="7"/>
    </row>
    <row r="4472" spans="9:9" x14ac:dyDescent="0.25">
      <c r="I4472" s="7"/>
    </row>
    <row r="4473" spans="9:9" x14ac:dyDescent="0.25">
      <c r="I4473" s="7"/>
    </row>
    <row r="4474" spans="9:9" x14ac:dyDescent="0.25">
      <c r="I4474" s="7"/>
    </row>
    <row r="4475" spans="9:9" x14ac:dyDescent="0.25">
      <c r="I4475" s="7"/>
    </row>
    <row r="4476" spans="9:9" x14ac:dyDescent="0.25">
      <c r="I4476" s="7"/>
    </row>
    <row r="4477" spans="9:9" x14ac:dyDescent="0.25">
      <c r="I4477" s="7"/>
    </row>
    <row r="4478" spans="9:9" x14ac:dyDescent="0.25">
      <c r="I4478" s="7"/>
    </row>
    <row r="4479" spans="9:9" x14ac:dyDescent="0.25">
      <c r="I4479" s="7"/>
    </row>
    <row r="4480" spans="9:9" x14ac:dyDescent="0.25">
      <c r="I4480" s="7"/>
    </row>
    <row r="4481" spans="9:9" x14ac:dyDescent="0.25">
      <c r="I4481" s="7"/>
    </row>
    <row r="4482" spans="9:9" x14ac:dyDescent="0.25">
      <c r="I4482" s="7"/>
    </row>
    <row r="4483" spans="9:9" x14ac:dyDescent="0.25">
      <c r="I4483" s="7"/>
    </row>
    <row r="4484" spans="9:9" x14ac:dyDescent="0.25">
      <c r="I4484" s="7"/>
    </row>
    <row r="4485" spans="9:9" x14ac:dyDescent="0.25">
      <c r="I4485" s="7"/>
    </row>
    <row r="4486" spans="9:9" x14ac:dyDescent="0.25">
      <c r="I4486" s="7"/>
    </row>
    <row r="4487" spans="9:9" x14ac:dyDescent="0.25">
      <c r="I4487" s="7"/>
    </row>
    <row r="4488" spans="9:9" x14ac:dyDescent="0.25">
      <c r="I4488" s="7"/>
    </row>
    <row r="4489" spans="9:9" x14ac:dyDescent="0.25">
      <c r="I4489" s="7"/>
    </row>
    <row r="4490" spans="9:9" x14ac:dyDescent="0.25">
      <c r="I4490" s="7"/>
    </row>
    <row r="4491" spans="9:9" x14ac:dyDescent="0.25">
      <c r="I4491" s="7"/>
    </row>
    <row r="4492" spans="9:9" x14ac:dyDescent="0.25">
      <c r="I4492" s="7"/>
    </row>
    <row r="4493" spans="9:9" x14ac:dyDescent="0.25">
      <c r="I4493" s="7"/>
    </row>
    <row r="4494" spans="9:9" x14ac:dyDescent="0.25">
      <c r="I4494" s="7"/>
    </row>
    <row r="4495" spans="9:9" x14ac:dyDescent="0.25">
      <c r="I4495" s="7"/>
    </row>
    <row r="4496" spans="9:9" x14ac:dyDescent="0.25">
      <c r="I4496" s="7"/>
    </row>
    <row r="4497" spans="9:9" x14ac:dyDescent="0.25">
      <c r="I4497" s="7"/>
    </row>
    <row r="4498" spans="9:9" x14ac:dyDescent="0.25">
      <c r="I4498" s="7"/>
    </row>
    <row r="4499" spans="9:9" x14ac:dyDescent="0.25">
      <c r="I4499" s="7"/>
    </row>
    <row r="4500" spans="9:9" x14ac:dyDescent="0.25">
      <c r="I4500" s="7"/>
    </row>
    <row r="4501" spans="9:9" x14ac:dyDescent="0.25">
      <c r="I4501" s="7"/>
    </row>
    <row r="4502" spans="9:9" x14ac:dyDescent="0.25">
      <c r="I4502" s="7"/>
    </row>
    <row r="4503" spans="9:9" x14ac:dyDescent="0.25">
      <c r="I4503" s="7"/>
    </row>
    <row r="4504" spans="9:9" x14ac:dyDescent="0.25">
      <c r="I4504" s="7"/>
    </row>
    <row r="4505" spans="9:9" x14ac:dyDescent="0.25">
      <c r="I4505" s="7"/>
    </row>
    <row r="4506" spans="9:9" x14ac:dyDescent="0.25">
      <c r="I4506" s="7"/>
    </row>
    <row r="4507" spans="9:9" x14ac:dyDescent="0.25">
      <c r="I4507" s="7"/>
    </row>
    <row r="4508" spans="9:9" x14ac:dyDescent="0.25">
      <c r="I4508" s="7"/>
    </row>
    <row r="4509" spans="9:9" x14ac:dyDescent="0.25">
      <c r="I4509" s="7"/>
    </row>
    <row r="4510" spans="9:9" x14ac:dyDescent="0.25">
      <c r="I4510" s="7"/>
    </row>
    <row r="4511" spans="9:9" x14ac:dyDescent="0.25">
      <c r="I4511" s="7"/>
    </row>
    <row r="4512" spans="9:9" x14ac:dyDescent="0.25">
      <c r="I4512" s="7"/>
    </row>
    <row r="4513" spans="9:9" x14ac:dyDescent="0.25">
      <c r="I4513" s="7"/>
    </row>
    <row r="4514" spans="9:9" x14ac:dyDescent="0.25">
      <c r="I4514" s="7"/>
    </row>
    <row r="4515" spans="9:9" x14ac:dyDescent="0.25">
      <c r="I4515" s="7"/>
    </row>
    <row r="4516" spans="9:9" x14ac:dyDescent="0.25">
      <c r="I4516" s="7"/>
    </row>
    <row r="4517" spans="9:9" x14ac:dyDescent="0.25">
      <c r="I4517" s="7"/>
    </row>
    <row r="4518" spans="9:9" x14ac:dyDescent="0.25">
      <c r="I4518" s="7"/>
    </row>
    <row r="4519" spans="9:9" x14ac:dyDescent="0.25">
      <c r="I4519" s="7"/>
    </row>
    <row r="4520" spans="9:9" x14ac:dyDescent="0.25">
      <c r="I4520" s="7"/>
    </row>
    <row r="4521" spans="9:9" x14ac:dyDescent="0.25">
      <c r="I4521" s="7"/>
    </row>
    <row r="4522" spans="9:9" x14ac:dyDescent="0.25">
      <c r="I4522" s="7"/>
    </row>
    <row r="4523" spans="9:9" x14ac:dyDescent="0.25">
      <c r="I4523" s="7"/>
    </row>
    <row r="4524" spans="9:9" x14ac:dyDescent="0.25">
      <c r="I4524" s="7"/>
    </row>
    <row r="4525" spans="9:9" x14ac:dyDescent="0.25">
      <c r="I4525" s="7"/>
    </row>
    <row r="4526" spans="9:9" x14ac:dyDescent="0.25">
      <c r="I4526" s="7"/>
    </row>
    <row r="4527" spans="9:9" x14ac:dyDescent="0.25">
      <c r="I4527" s="7"/>
    </row>
    <row r="4528" spans="9:9" x14ac:dyDescent="0.25">
      <c r="I4528" s="7"/>
    </row>
    <row r="4529" spans="9:9" x14ac:dyDescent="0.25">
      <c r="I4529" s="7"/>
    </row>
    <row r="4530" spans="9:9" x14ac:dyDescent="0.25">
      <c r="I4530" s="7"/>
    </row>
    <row r="4531" spans="9:9" x14ac:dyDescent="0.25">
      <c r="I4531" s="7"/>
    </row>
    <row r="4532" spans="9:9" x14ac:dyDescent="0.25">
      <c r="I4532" s="7"/>
    </row>
    <row r="4533" spans="9:9" x14ac:dyDescent="0.25">
      <c r="I4533" s="7"/>
    </row>
    <row r="4534" spans="9:9" x14ac:dyDescent="0.25">
      <c r="I4534" s="7"/>
    </row>
    <row r="4535" spans="9:9" x14ac:dyDescent="0.25">
      <c r="I4535" s="7"/>
    </row>
    <row r="4536" spans="9:9" x14ac:dyDescent="0.25">
      <c r="I4536" s="7"/>
    </row>
    <row r="4537" spans="9:9" x14ac:dyDescent="0.25">
      <c r="I4537" s="7"/>
    </row>
    <row r="4538" spans="9:9" x14ac:dyDescent="0.25">
      <c r="I4538" s="7"/>
    </row>
    <row r="4539" spans="9:9" x14ac:dyDescent="0.25">
      <c r="I4539" s="7"/>
    </row>
    <row r="4540" spans="9:9" x14ac:dyDescent="0.25">
      <c r="I4540" s="7"/>
    </row>
    <row r="4541" spans="9:9" x14ac:dyDescent="0.25">
      <c r="I4541" s="7"/>
    </row>
    <row r="4542" spans="9:9" x14ac:dyDescent="0.25">
      <c r="I4542" s="7"/>
    </row>
    <row r="4543" spans="9:9" x14ac:dyDescent="0.25">
      <c r="I4543" s="7"/>
    </row>
    <row r="4544" spans="9:9" x14ac:dyDescent="0.25">
      <c r="I4544" s="7"/>
    </row>
    <row r="4545" spans="9:9" x14ac:dyDescent="0.25">
      <c r="I4545" s="7"/>
    </row>
    <row r="4546" spans="9:9" x14ac:dyDescent="0.25">
      <c r="I4546" s="7"/>
    </row>
    <row r="4547" spans="9:9" x14ac:dyDescent="0.25">
      <c r="I4547" s="7"/>
    </row>
    <row r="4548" spans="9:9" x14ac:dyDescent="0.25">
      <c r="I4548" s="7"/>
    </row>
    <row r="4549" spans="9:9" x14ac:dyDescent="0.25">
      <c r="I4549" s="7"/>
    </row>
    <row r="4550" spans="9:9" x14ac:dyDescent="0.25">
      <c r="I4550" s="7"/>
    </row>
    <row r="4551" spans="9:9" x14ac:dyDescent="0.25">
      <c r="I4551" s="7"/>
    </row>
    <row r="4552" spans="9:9" x14ac:dyDescent="0.25">
      <c r="I4552" s="7"/>
    </row>
    <row r="4553" spans="9:9" x14ac:dyDescent="0.25">
      <c r="I4553" s="7"/>
    </row>
    <row r="4554" spans="9:9" x14ac:dyDescent="0.25">
      <c r="I4554" s="7"/>
    </row>
    <row r="4555" spans="9:9" x14ac:dyDescent="0.25">
      <c r="I4555" s="7"/>
    </row>
    <row r="4556" spans="9:9" x14ac:dyDescent="0.25">
      <c r="I4556" s="7"/>
    </row>
    <row r="4557" spans="9:9" x14ac:dyDescent="0.25">
      <c r="I4557" s="7"/>
    </row>
    <row r="4558" spans="9:9" x14ac:dyDescent="0.25">
      <c r="I4558" s="7"/>
    </row>
    <row r="4559" spans="9:9" x14ac:dyDescent="0.25">
      <c r="I4559" s="7"/>
    </row>
    <row r="4560" spans="9:9" x14ac:dyDescent="0.25">
      <c r="I4560" s="7"/>
    </row>
    <row r="4561" spans="9:9" x14ac:dyDescent="0.25">
      <c r="I4561" s="7"/>
    </row>
    <row r="4562" spans="9:9" x14ac:dyDescent="0.25">
      <c r="I4562" s="7"/>
    </row>
    <row r="4563" spans="9:9" x14ac:dyDescent="0.25">
      <c r="I4563" s="7"/>
    </row>
    <row r="4564" spans="9:9" x14ac:dyDescent="0.25">
      <c r="I4564" s="7"/>
    </row>
    <row r="4565" spans="9:9" x14ac:dyDescent="0.25">
      <c r="I4565" s="7"/>
    </row>
    <row r="4566" spans="9:9" x14ac:dyDescent="0.25">
      <c r="I4566" s="7"/>
    </row>
    <row r="4567" spans="9:9" x14ac:dyDescent="0.25">
      <c r="I4567" s="7"/>
    </row>
    <row r="4568" spans="9:9" x14ac:dyDescent="0.25">
      <c r="I4568" s="7"/>
    </row>
    <row r="4569" spans="9:9" x14ac:dyDescent="0.25">
      <c r="I4569" s="7"/>
    </row>
    <row r="4570" spans="9:9" x14ac:dyDescent="0.25">
      <c r="I4570" s="7"/>
    </row>
    <row r="4571" spans="9:9" x14ac:dyDescent="0.25">
      <c r="I4571" s="7"/>
    </row>
    <row r="4572" spans="9:9" x14ac:dyDescent="0.25">
      <c r="I4572" s="7"/>
    </row>
    <row r="4573" spans="9:9" x14ac:dyDescent="0.25">
      <c r="I4573" s="7"/>
    </row>
    <row r="4574" spans="9:9" x14ac:dyDescent="0.25">
      <c r="I4574" s="7"/>
    </row>
    <row r="4575" spans="9:9" x14ac:dyDescent="0.25">
      <c r="I4575" s="7"/>
    </row>
    <row r="4576" spans="9:9" x14ac:dyDescent="0.25">
      <c r="I4576" s="7"/>
    </row>
    <row r="4577" spans="9:9" x14ac:dyDescent="0.25">
      <c r="I4577" s="7"/>
    </row>
    <row r="4578" spans="9:9" x14ac:dyDescent="0.25">
      <c r="I4578" s="7"/>
    </row>
    <row r="4579" spans="9:9" x14ac:dyDescent="0.25">
      <c r="I4579" s="7"/>
    </row>
    <row r="4580" spans="9:9" x14ac:dyDescent="0.25">
      <c r="I4580" s="7"/>
    </row>
    <row r="4581" spans="9:9" x14ac:dyDescent="0.25">
      <c r="I4581" s="7"/>
    </row>
    <row r="4582" spans="9:9" x14ac:dyDescent="0.25">
      <c r="I4582" s="7"/>
    </row>
    <row r="4583" spans="9:9" x14ac:dyDescent="0.25">
      <c r="I4583" s="7"/>
    </row>
    <row r="4584" spans="9:9" x14ac:dyDescent="0.25">
      <c r="I4584" s="7"/>
    </row>
    <row r="4585" spans="9:9" x14ac:dyDescent="0.25">
      <c r="I4585" s="7"/>
    </row>
    <row r="4586" spans="9:9" x14ac:dyDescent="0.25">
      <c r="I4586" s="7"/>
    </row>
    <row r="4587" spans="9:9" x14ac:dyDescent="0.25">
      <c r="I4587" s="7"/>
    </row>
    <row r="4588" spans="9:9" x14ac:dyDescent="0.25">
      <c r="I4588" s="7"/>
    </row>
    <row r="4589" spans="9:9" x14ac:dyDescent="0.25">
      <c r="I4589" s="7"/>
    </row>
    <row r="4590" spans="9:9" x14ac:dyDescent="0.25">
      <c r="I4590" s="7"/>
    </row>
    <row r="4591" spans="9:9" x14ac:dyDescent="0.25">
      <c r="I4591" s="7"/>
    </row>
    <row r="4592" spans="9:9" x14ac:dyDescent="0.25">
      <c r="I4592" s="7"/>
    </row>
    <row r="4593" spans="9:9" x14ac:dyDescent="0.25">
      <c r="I4593" s="7"/>
    </row>
    <row r="4594" spans="9:9" x14ac:dyDescent="0.25">
      <c r="I4594" s="7"/>
    </row>
    <row r="4595" spans="9:9" x14ac:dyDescent="0.25">
      <c r="I4595" s="7"/>
    </row>
    <row r="4596" spans="9:9" x14ac:dyDescent="0.25">
      <c r="I4596" s="7"/>
    </row>
    <row r="4597" spans="9:9" x14ac:dyDescent="0.25">
      <c r="I4597" s="7"/>
    </row>
    <row r="4598" spans="9:9" x14ac:dyDescent="0.25">
      <c r="I4598" s="7"/>
    </row>
    <row r="4599" spans="9:9" x14ac:dyDescent="0.25">
      <c r="I4599" s="7"/>
    </row>
    <row r="4600" spans="9:9" x14ac:dyDescent="0.25">
      <c r="I4600" s="7"/>
    </row>
    <row r="4601" spans="9:9" x14ac:dyDescent="0.25">
      <c r="I4601" s="7"/>
    </row>
    <row r="4602" spans="9:9" x14ac:dyDescent="0.25">
      <c r="I4602" s="7"/>
    </row>
    <row r="4603" spans="9:9" x14ac:dyDescent="0.25">
      <c r="I4603" s="7"/>
    </row>
    <row r="4604" spans="9:9" x14ac:dyDescent="0.25">
      <c r="I4604" s="7"/>
    </row>
    <row r="4605" spans="9:9" x14ac:dyDescent="0.25">
      <c r="I4605" s="7"/>
    </row>
    <row r="4606" spans="9:9" x14ac:dyDescent="0.25">
      <c r="I4606" s="7"/>
    </row>
    <row r="4607" spans="9:9" x14ac:dyDescent="0.25">
      <c r="I4607" s="7"/>
    </row>
    <row r="4608" spans="9:9" x14ac:dyDescent="0.25">
      <c r="I4608" s="7"/>
    </row>
    <row r="4609" spans="9:9" x14ac:dyDescent="0.25">
      <c r="I4609" s="7"/>
    </row>
    <row r="4610" spans="9:9" x14ac:dyDescent="0.25">
      <c r="I4610" s="7"/>
    </row>
    <row r="4611" spans="9:9" x14ac:dyDescent="0.25">
      <c r="I4611" s="7"/>
    </row>
    <row r="4612" spans="9:9" x14ac:dyDescent="0.25">
      <c r="I4612" s="7"/>
    </row>
    <row r="4613" spans="9:9" x14ac:dyDescent="0.25">
      <c r="I4613" s="7"/>
    </row>
    <row r="4614" spans="9:9" x14ac:dyDescent="0.25">
      <c r="I4614" s="7"/>
    </row>
    <row r="4615" spans="9:9" x14ac:dyDescent="0.25">
      <c r="I4615" s="7"/>
    </row>
    <row r="4616" spans="9:9" x14ac:dyDescent="0.25">
      <c r="I4616" s="7"/>
    </row>
    <row r="4617" spans="9:9" x14ac:dyDescent="0.25">
      <c r="I4617" s="7"/>
    </row>
    <row r="4618" spans="9:9" x14ac:dyDescent="0.25">
      <c r="I4618" s="7"/>
    </row>
    <row r="4619" spans="9:9" x14ac:dyDescent="0.25">
      <c r="I4619" s="7"/>
    </row>
    <row r="4620" spans="9:9" x14ac:dyDescent="0.25">
      <c r="I4620" s="7"/>
    </row>
    <row r="4621" spans="9:9" x14ac:dyDescent="0.25">
      <c r="I4621" s="7"/>
    </row>
    <row r="4622" spans="9:9" x14ac:dyDescent="0.25">
      <c r="I4622" s="7"/>
    </row>
    <row r="4623" spans="9:9" x14ac:dyDescent="0.25">
      <c r="I4623" s="7"/>
    </row>
    <row r="4624" spans="9:9" x14ac:dyDescent="0.25">
      <c r="I4624" s="7"/>
    </row>
    <row r="4625" spans="9:9" x14ac:dyDescent="0.25">
      <c r="I4625" s="7"/>
    </row>
    <row r="4626" spans="9:9" x14ac:dyDescent="0.25">
      <c r="I4626" s="7"/>
    </row>
    <row r="4627" spans="9:9" x14ac:dyDescent="0.25">
      <c r="I4627" s="7"/>
    </row>
    <row r="4628" spans="9:9" x14ac:dyDescent="0.25">
      <c r="I4628" s="7"/>
    </row>
    <row r="4629" spans="9:9" x14ac:dyDescent="0.25">
      <c r="I4629" s="7"/>
    </row>
    <row r="4630" spans="9:9" x14ac:dyDescent="0.25">
      <c r="I4630" s="7"/>
    </row>
    <row r="4631" spans="9:9" x14ac:dyDescent="0.25">
      <c r="I4631" s="7"/>
    </row>
    <row r="4632" spans="9:9" x14ac:dyDescent="0.25">
      <c r="I4632" s="7"/>
    </row>
    <row r="4633" spans="9:9" x14ac:dyDescent="0.25">
      <c r="I4633" s="7"/>
    </row>
    <row r="4634" spans="9:9" x14ac:dyDescent="0.25">
      <c r="I4634" s="7"/>
    </row>
    <row r="4635" spans="9:9" x14ac:dyDescent="0.25">
      <c r="I4635" s="7"/>
    </row>
    <row r="4636" spans="9:9" x14ac:dyDescent="0.25">
      <c r="I4636" s="7"/>
    </row>
    <row r="4637" spans="9:9" x14ac:dyDescent="0.25">
      <c r="I4637" s="7"/>
    </row>
    <row r="4638" spans="9:9" x14ac:dyDescent="0.25">
      <c r="I4638" s="7"/>
    </row>
    <row r="4639" spans="9:9" x14ac:dyDescent="0.25">
      <c r="I4639" s="7"/>
    </row>
    <row r="4640" spans="9:9" x14ac:dyDescent="0.25">
      <c r="I4640" s="7"/>
    </row>
    <row r="4641" spans="9:9" x14ac:dyDescent="0.25">
      <c r="I4641" s="7"/>
    </row>
    <row r="4642" spans="9:9" x14ac:dyDescent="0.25">
      <c r="I4642" s="7"/>
    </row>
    <row r="4643" spans="9:9" x14ac:dyDescent="0.25">
      <c r="I4643" s="7"/>
    </row>
    <row r="4644" spans="9:9" x14ac:dyDescent="0.25">
      <c r="I4644" s="7"/>
    </row>
    <row r="4645" spans="9:9" x14ac:dyDescent="0.25">
      <c r="I4645" s="7"/>
    </row>
    <row r="4646" spans="9:9" x14ac:dyDescent="0.25">
      <c r="I4646" s="7"/>
    </row>
    <row r="4647" spans="9:9" x14ac:dyDescent="0.25">
      <c r="I4647" s="7"/>
    </row>
    <row r="4648" spans="9:9" x14ac:dyDescent="0.25">
      <c r="I4648" s="7"/>
    </row>
    <row r="4649" spans="9:9" x14ac:dyDescent="0.25">
      <c r="I4649" s="7"/>
    </row>
    <row r="4650" spans="9:9" x14ac:dyDescent="0.25">
      <c r="I4650" s="7"/>
    </row>
    <row r="4651" spans="9:9" x14ac:dyDescent="0.25">
      <c r="I4651" s="7"/>
    </row>
    <row r="4652" spans="9:9" x14ac:dyDescent="0.25">
      <c r="I4652" s="7"/>
    </row>
    <row r="4653" spans="9:9" x14ac:dyDescent="0.25">
      <c r="I4653" s="7"/>
    </row>
    <row r="4654" spans="9:9" x14ac:dyDescent="0.25">
      <c r="I4654" s="7"/>
    </row>
    <row r="4655" spans="9:9" x14ac:dyDescent="0.25">
      <c r="I4655" s="7"/>
    </row>
    <row r="4656" spans="9:9" x14ac:dyDescent="0.25">
      <c r="I4656" s="7"/>
    </row>
    <row r="4657" spans="9:9" x14ac:dyDescent="0.25">
      <c r="I4657" s="7"/>
    </row>
    <row r="4658" spans="9:9" x14ac:dyDescent="0.25">
      <c r="I4658" s="7"/>
    </row>
    <row r="4659" spans="9:9" x14ac:dyDescent="0.25">
      <c r="I4659" s="7"/>
    </row>
    <row r="4660" spans="9:9" x14ac:dyDescent="0.25">
      <c r="I4660" s="7"/>
    </row>
    <row r="4661" spans="9:9" x14ac:dyDescent="0.25">
      <c r="I4661" s="7"/>
    </row>
    <row r="4662" spans="9:9" x14ac:dyDescent="0.25">
      <c r="I4662" s="7"/>
    </row>
    <row r="4663" spans="9:9" x14ac:dyDescent="0.25">
      <c r="I4663" s="7"/>
    </row>
    <row r="4664" spans="9:9" x14ac:dyDescent="0.25">
      <c r="I4664" s="7"/>
    </row>
    <row r="4665" spans="9:9" x14ac:dyDescent="0.25">
      <c r="I4665" s="7"/>
    </row>
    <row r="4666" spans="9:9" x14ac:dyDescent="0.25">
      <c r="I4666" s="7"/>
    </row>
    <row r="4667" spans="9:9" x14ac:dyDescent="0.25">
      <c r="I4667" s="7"/>
    </row>
    <row r="4668" spans="9:9" x14ac:dyDescent="0.25">
      <c r="I4668" s="7"/>
    </row>
    <row r="4669" spans="9:9" x14ac:dyDescent="0.25">
      <c r="I4669" s="7"/>
    </row>
    <row r="4670" spans="9:9" x14ac:dyDescent="0.25">
      <c r="I4670" s="7"/>
    </row>
    <row r="4671" spans="9:9" x14ac:dyDescent="0.25">
      <c r="I4671" s="7"/>
    </row>
    <row r="4672" spans="9:9" x14ac:dyDescent="0.25">
      <c r="I4672" s="7"/>
    </row>
    <row r="4673" spans="9:9" x14ac:dyDescent="0.25">
      <c r="I4673" s="7"/>
    </row>
    <row r="4674" spans="9:9" x14ac:dyDescent="0.25">
      <c r="I4674" s="7"/>
    </row>
    <row r="4675" spans="9:9" x14ac:dyDescent="0.25">
      <c r="I4675" s="7"/>
    </row>
    <row r="4676" spans="9:9" x14ac:dyDescent="0.25">
      <c r="I4676" s="7"/>
    </row>
    <row r="4677" spans="9:9" x14ac:dyDescent="0.25">
      <c r="I4677" s="7"/>
    </row>
    <row r="4678" spans="9:9" x14ac:dyDescent="0.25">
      <c r="I4678" s="7"/>
    </row>
    <row r="4679" spans="9:9" x14ac:dyDescent="0.25">
      <c r="I4679" s="7"/>
    </row>
    <row r="4680" spans="9:9" x14ac:dyDescent="0.25">
      <c r="I4680" s="7"/>
    </row>
    <row r="4681" spans="9:9" x14ac:dyDescent="0.25">
      <c r="I4681" s="7"/>
    </row>
    <row r="4682" spans="9:9" x14ac:dyDescent="0.25">
      <c r="I4682" s="7"/>
    </row>
    <row r="4683" spans="9:9" x14ac:dyDescent="0.25">
      <c r="I4683" s="7"/>
    </row>
    <row r="4684" spans="9:9" x14ac:dyDescent="0.25">
      <c r="I4684" s="7"/>
    </row>
    <row r="4685" spans="9:9" x14ac:dyDescent="0.25">
      <c r="I4685" s="7"/>
    </row>
    <row r="4686" spans="9:9" x14ac:dyDescent="0.25">
      <c r="I4686" s="7"/>
    </row>
    <row r="4687" spans="9:9" x14ac:dyDescent="0.25">
      <c r="I4687" s="7"/>
    </row>
    <row r="4688" spans="9:9" x14ac:dyDescent="0.25">
      <c r="I4688" s="7"/>
    </row>
    <row r="4689" spans="9:9" x14ac:dyDescent="0.25">
      <c r="I4689" s="7"/>
    </row>
    <row r="4690" spans="9:9" x14ac:dyDescent="0.25">
      <c r="I4690" s="7"/>
    </row>
    <row r="4691" spans="9:9" x14ac:dyDescent="0.25">
      <c r="I4691" s="7"/>
    </row>
    <row r="4692" spans="9:9" x14ac:dyDescent="0.25">
      <c r="I4692" s="7"/>
    </row>
    <row r="4693" spans="9:9" x14ac:dyDescent="0.25">
      <c r="I4693" s="7"/>
    </row>
    <row r="4694" spans="9:9" x14ac:dyDescent="0.25">
      <c r="I4694" s="7"/>
    </row>
    <row r="4695" spans="9:9" x14ac:dyDescent="0.25">
      <c r="I4695" s="7"/>
    </row>
    <row r="4696" spans="9:9" x14ac:dyDescent="0.25">
      <c r="I4696" s="7"/>
    </row>
    <row r="4697" spans="9:9" x14ac:dyDescent="0.25">
      <c r="I4697" s="7"/>
    </row>
    <row r="4698" spans="9:9" x14ac:dyDescent="0.25">
      <c r="I4698" s="7"/>
    </row>
    <row r="4699" spans="9:9" x14ac:dyDescent="0.25">
      <c r="I4699" s="7"/>
    </row>
    <row r="4700" spans="9:9" x14ac:dyDescent="0.25">
      <c r="I4700" s="7"/>
    </row>
    <row r="4701" spans="9:9" x14ac:dyDescent="0.25">
      <c r="I4701" s="7"/>
    </row>
    <row r="4702" spans="9:9" x14ac:dyDescent="0.25">
      <c r="I4702" s="7"/>
    </row>
    <row r="4703" spans="9:9" x14ac:dyDescent="0.25">
      <c r="I4703" s="7"/>
    </row>
    <row r="4704" spans="9:9" x14ac:dyDescent="0.25">
      <c r="I4704" s="7"/>
    </row>
    <row r="4705" spans="9:9" x14ac:dyDescent="0.25">
      <c r="I4705" s="7"/>
    </row>
    <row r="4706" spans="9:9" x14ac:dyDescent="0.25">
      <c r="I4706" s="7"/>
    </row>
    <row r="4707" spans="9:9" x14ac:dyDescent="0.25">
      <c r="I4707" s="7"/>
    </row>
    <row r="4708" spans="9:9" x14ac:dyDescent="0.25">
      <c r="I4708" s="7"/>
    </row>
    <row r="4709" spans="9:9" x14ac:dyDescent="0.25">
      <c r="I4709" s="7"/>
    </row>
    <row r="4710" spans="9:9" x14ac:dyDescent="0.25">
      <c r="I4710" s="7"/>
    </row>
    <row r="4711" spans="9:9" x14ac:dyDescent="0.25">
      <c r="I4711" s="7"/>
    </row>
    <row r="4712" spans="9:9" x14ac:dyDescent="0.25">
      <c r="I4712" s="7"/>
    </row>
    <row r="4713" spans="9:9" x14ac:dyDescent="0.25">
      <c r="I4713" s="7"/>
    </row>
    <row r="4714" spans="9:9" x14ac:dyDescent="0.25">
      <c r="I4714" s="7"/>
    </row>
    <row r="4715" spans="9:9" x14ac:dyDescent="0.25">
      <c r="I4715" s="7"/>
    </row>
    <row r="4716" spans="9:9" x14ac:dyDescent="0.25">
      <c r="I4716" s="7"/>
    </row>
    <row r="4717" spans="9:9" x14ac:dyDescent="0.25">
      <c r="I4717" s="7"/>
    </row>
    <row r="4718" spans="9:9" x14ac:dyDescent="0.25">
      <c r="I4718" s="7"/>
    </row>
    <row r="4719" spans="9:9" x14ac:dyDescent="0.25">
      <c r="I4719" s="7"/>
    </row>
    <row r="4720" spans="9:9" x14ac:dyDescent="0.25">
      <c r="I4720" s="7"/>
    </row>
    <row r="4721" spans="9:9" x14ac:dyDescent="0.25">
      <c r="I4721" s="7"/>
    </row>
    <row r="4722" spans="9:9" x14ac:dyDescent="0.25">
      <c r="I4722" s="7"/>
    </row>
    <row r="4723" spans="9:9" x14ac:dyDescent="0.25">
      <c r="I4723" s="7"/>
    </row>
    <row r="4724" spans="9:9" x14ac:dyDescent="0.25">
      <c r="I4724" s="7"/>
    </row>
    <row r="4725" spans="9:9" x14ac:dyDescent="0.25">
      <c r="I4725" s="7"/>
    </row>
    <row r="4726" spans="9:9" x14ac:dyDescent="0.25">
      <c r="I4726" s="7"/>
    </row>
    <row r="4727" spans="9:9" x14ac:dyDescent="0.25">
      <c r="I4727" s="7"/>
    </row>
    <row r="4728" spans="9:9" x14ac:dyDescent="0.25">
      <c r="I4728" s="7"/>
    </row>
    <row r="4729" spans="9:9" x14ac:dyDescent="0.25">
      <c r="I4729" s="7"/>
    </row>
    <row r="4730" spans="9:9" x14ac:dyDescent="0.25">
      <c r="I4730" s="7"/>
    </row>
    <row r="4731" spans="9:9" x14ac:dyDescent="0.25">
      <c r="I4731" s="7"/>
    </row>
    <row r="4732" spans="9:9" x14ac:dyDescent="0.25">
      <c r="I4732" s="7"/>
    </row>
    <row r="4733" spans="9:9" x14ac:dyDescent="0.25">
      <c r="I4733" s="7"/>
    </row>
    <row r="4734" spans="9:9" x14ac:dyDescent="0.25">
      <c r="I4734" s="7"/>
    </row>
    <row r="4735" spans="9:9" x14ac:dyDescent="0.25">
      <c r="I4735" s="7"/>
    </row>
    <row r="4736" spans="9:9" x14ac:dyDescent="0.25">
      <c r="I4736" s="7"/>
    </row>
    <row r="4737" spans="9:9" x14ac:dyDescent="0.25">
      <c r="I4737" s="7"/>
    </row>
    <row r="4738" spans="9:9" x14ac:dyDescent="0.25">
      <c r="I4738" s="7"/>
    </row>
    <row r="4739" spans="9:9" x14ac:dyDescent="0.25">
      <c r="I4739" s="7"/>
    </row>
    <row r="4740" spans="9:9" x14ac:dyDescent="0.25">
      <c r="I4740" s="7"/>
    </row>
    <row r="4741" spans="9:9" x14ac:dyDescent="0.25">
      <c r="I4741" s="7"/>
    </row>
    <row r="4742" spans="9:9" x14ac:dyDescent="0.25">
      <c r="I4742" s="7"/>
    </row>
    <row r="4743" spans="9:9" x14ac:dyDescent="0.25">
      <c r="I4743" s="7"/>
    </row>
    <row r="4744" spans="9:9" x14ac:dyDescent="0.25">
      <c r="I4744" s="7"/>
    </row>
    <row r="4745" spans="9:9" x14ac:dyDescent="0.25">
      <c r="I4745" s="7"/>
    </row>
    <row r="4746" spans="9:9" x14ac:dyDescent="0.25">
      <c r="I4746" s="7"/>
    </row>
    <row r="4747" spans="9:9" x14ac:dyDescent="0.25">
      <c r="I4747" s="7"/>
    </row>
    <row r="4748" spans="9:9" x14ac:dyDescent="0.25">
      <c r="I4748" s="7"/>
    </row>
    <row r="4749" spans="9:9" x14ac:dyDescent="0.25">
      <c r="I4749" s="7"/>
    </row>
    <row r="4750" spans="9:9" x14ac:dyDescent="0.25">
      <c r="I4750" s="7"/>
    </row>
    <row r="4751" spans="9:9" x14ac:dyDescent="0.25">
      <c r="I4751" s="7"/>
    </row>
    <row r="4752" spans="9:9" x14ac:dyDescent="0.25">
      <c r="I4752" s="7"/>
    </row>
    <row r="4753" spans="9:9" x14ac:dyDescent="0.25">
      <c r="I4753" s="7"/>
    </row>
    <row r="4754" spans="9:9" x14ac:dyDescent="0.25">
      <c r="I4754" s="7"/>
    </row>
    <row r="4755" spans="9:9" x14ac:dyDescent="0.25">
      <c r="I4755" s="7"/>
    </row>
    <row r="4756" spans="9:9" x14ac:dyDescent="0.25">
      <c r="I4756" s="7"/>
    </row>
    <row r="4757" spans="9:9" x14ac:dyDescent="0.25">
      <c r="I4757" s="7"/>
    </row>
    <row r="4758" spans="9:9" x14ac:dyDescent="0.25">
      <c r="I4758" s="7"/>
    </row>
    <row r="4759" spans="9:9" x14ac:dyDescent="0.25">
      <c r="I4759" s="7"/>
    </row>
    <row r="4760" spans="9:9" x14ac:dyDescent="0.25">
      <c r="I4760" s="7"/>
    </row>
    <row r="4761" spans="9:9" x14ac:dyDescent="0.25">
      <c r="I4761" s="7"/>
    </row>
    <row r="4762" spans="9:9" x14ac:dyDescent="0.25">
      <c r="I4762" s="7"/>
    </row>
    <row r="4763" spans="9:9" x14ac:dyDescent="0.25">
      <c r="I4763" s="7"/>
    </row>
    <row r="4764" spans="9:9" x14ac:dyDescent="0.25">
      <c r="I4764" s="7"/>
    </row>
    <row r="4765" spans="9:9" x14ac:dyDescent="0.25">
      <c r="I4765" s="7"/>
    </row>
    <row r="4766" spans="9:9" x14ac:dyDescent="0.25">
      <c r="I4766" s="7"/>
    </row>
    <row r="4767" spans="9:9" x14ac:dyDescent="0.25">
      <c r="I4767" s="7"/>
    </row>
    <row r="4768" spans="9:9" x14ac:dyDescent="0.25">
      <c r="I4768" s="7"/>
    </row>
    <row r="4769" spans="9:9" x14ac:dyDescent="0.25">
      <c r="I4769" s="7"/>
    </row>
    <row r="4770" spans="9:9" x14ac:dyDescent="0.25">
      <c r="I4770" s="7"/>
    </row>
    <row r="4771" spans="9:9" x14ac:dyDescent="0.25">
      <c r="I4771" s="7"/>
    </row>
    <row r="4772" spans="9:9" x14ac:dyDescent="0.25">
      <c r="I4772" s="7"/>
    </row>
    <row r="4773" spans="9:9" x14ac:dyDescent="0.25">
      <c r="I4773" s="7"/>
    </row>
    <row r="4774" spans="9:9" x14ac:dyDescent="0.25">
      <c r="I4774" s="7"/>
    </row>
    <row r="4775" spans="9:9" x14ac:dyDescent="0.25">
      <c r="I4775" s="7"/>
    </row>
    <row r="4776" spans="9:9" x14ac:dyDescent="0.25">
      <c r="I4776" s="7"/>
    </row>
    <row r="4777" spans="9:9" x14ac:dyDescent="0.25">
      <c r="I4777" s="7"/>
    </row>
    <row r="4778" spans="9:9" x14ac:dyDescent="0.25">
      <c r="I4778" s="7"/>
    </row>
    <row r="4779" spans="9:9" x14ac:dyDescent="0.25">
      <c r="I4779" s="7"/>
    </row>
    <row r="4780" spans="9:9" x14ac:dyDescent="0.25">
      <c r="I4780" s="7"/>
    </row>
    <row r="4781" spans="9:9" x14ac:dyDescent="0.25">
      <c r="I4781" s="7"/>
    </row>
    <row r="4782" spans="9:9" x14ac:dyDescent="0.25">
      <c r="I4782" s="7"/>
    </row>
    <row r="4783" spans="9:9" x14ac:dyDescent="0.25">
      <c r="I4783" s="7"/>
    </row>
    <row r="4784" spans="9:9" x14ac:dyDescent="0.25">
      <c r="I4784" s="7"/>
    </row>
    <row r="4785" spans="9:9" x14ac:dyDescent="0.25">
      <c r="I4785" s="7"/>
    </row>
    <row r="4786" spans="9:9" x14ac:dyDescent="0.25">
      <c r="I4786" s="7"/>
    </row>
    <row r="4787" spans="9:9" x14ac:dyDescent="0.25">
      <c r="I4787" s="7"/>
    </row>
    <row r="4788" spans="9:9" x14ac:dyDescent="0.25">
      <c r="I4788" s="7"/>
    </row>
    <row r="4789" spans="9:9" x14ac:dyDescent="0.25">
      <c r="I4789" s="7"/>
    </row>
    <row r="4790" spans="9:9" x14ac:dyDescent="0.25">
      <c r="I4790" s="7"/>
    </row>
    <row r="4791" spans="9:9" x14ac:dyDescent="0.25">
      <c r="I4791" s="7"/>
    </row>
    <row r="4792" spans="9:9" x14ac:dyDescent="0.25">
      <c r="I4792" s="7"/>
    </row>
    <row r="4793" spans="9:9" x14ac:dyDescent="0.25">
      <c r="I4793" s="7"/>
    </row>
    <row r="4794" spans="9:9" x14ac:dyDescent="0.25">
      <c r="I4794" s="7"/>
    </row>
    <row r="4795" spans="9:9" x14ac:dyDescent="0.25">
      <c r="I4795" s="7"/>
    </row>
    <row r="4796" spans="9:9" x14ac:dyDescent="0.25">
      <c r="I4796" s="7"/>
    </row>
    <row r="4797" spans="9:9" x14ac:dyDescent="0.25">
      <c r="I4797" s="7"/>
    </row>
    <row r="4798" spans="9:9" x14ac:dyDescent="0.25">
      <c r="I4798" s="7"/>
    </row>
    <row r="4799" spans="9:9" x14ac:dyDescent="0.25">
      <c r="I4799" s="7"/>
    </row>
    <row r="4800" spans="9:9" x14ac:dyDescent="0.25">
      <c r="I4800" s="7"/>
    </row>
    <row r="4801" spans="9:9" x14ac:dyDescent="0.25">
      <c r="I4801" s="7"/>
    </row>
    <row r="4802" spans="9:9" x14ac:dyDescent="0.25">
      <c r="I4802" s="7"/>
    </row>
    <row r="4803" spans="9:9" x14ac:dyDescent="0.25">
      <c r="I4803" s="7"/>
    </row>
    <row r="4804" spans="9:9" x14ac:dyDescent="0.25">
      <c r="I4804" s="7"/>
    </row>
    <row r="4805" spans="9:9" x14ac:dyDescent="0.25">
      <c r="I4805" s="7"/>
    </row>
    <row r="4806" spans="9:9" x14ac:dyDescent="0.25">
      <c r="I4806" s="7"/>
    </row>
    <row r="4807" spans="9:9" x14ac:dyDescent="0.25">
      <c r="I4807" s="7"/>
    </row>
    <row r="4808" spans="9:9" x14ac:dyDescent="0.25">
      <c r="I4808" s="7"/>
    </row>
    <row r="4809" spans="9:9" x14ac:dyDescent="0.25">
      <c r="I4809" s="7"/>
    </row>
    <row r="4810" spans="9:9" x14ac:dyDescent="0.25">
      <c r="I4810" s="7"/>
    </row>
    <row r="4811" spans="9:9" x14ac:dyDescent="0.25">
      <c r="I4811" s="7"/>
    </row>
    <row r="4812" spans="9:9" x14ac:dyDescent="0.25">
      <c r="I4812" s="7"/>
    </row>
    <row r="4813" spans="9:9" x14ac:dyDescent="0.25">
      <c r="I4813" s="7"/>
    </row>
    <row r="4814" spans="9:9" x14ac:dyDescent="0.25">
      <c r="I4814" s="7"/>
    </row>
    <row r="4815" spans="9:9" x14ac:dyDescent="0.25">
      <c r="I4815" s="7"/>
    </row>
    <row r="4816" spans="9:9" x14ac:dyDescent="0.25">
      <c r="I4816" s="7"/>
    </row>
    <row r="4817" spans="9:9" x14ac:dyDescent="0.25">
      <c r="I4817" s="7"/>
    </row>
    <row r="4818" spans="9:9" x14ac:dyDescent="0.25">
      <c r="I4818" s="7"/>
    </row>
    <row r="4819" spans="9:9" x14ac:dyDescent="0.25">
      <c r="I4819" s="7"/>
    </row>
    <row r="4820" spans="9:9" x14ac:dyDescent="0.25">
      <c r="I4820" s="7"/>
    </row>
    <row r="4821" spans="9:9" x14ac:dyDescent="0.25">
      <c r="I4821" s="7"/>
    </row>
    <row r="4822" spans="9:9" x14ac:dyDescent="0.25">
      <c r="I4822" s="7"/>
    </row>
    <row r="4823" spans="9:9" x14ac:dyDescent="0.25">
      <c r="I4823" s="7"/>
    </row>
    <row r="4824" spans="9:9" x14ac:dyDescent="0.25">
      <c r="I4824" s="7"/>
    </row>
    <row r="4825" spans="9:9" x14ac:dyDescent="0.25">
      <c r="I4825" s="7"/>
    </row>
    <row r="4826" spans="9:9" x14ac:dyDescent="0.25">
      <c r="I4826" s="7"/>
    </row>
    <row r="4827" spans="9:9" x14ac:dyDescent="0.25">
      <c r="I4827" s="7"/>
    </row>
    <row r="4828" spans="9:9" x14ac:dyDescent="0.25">
      <c r="I4828" s="7"/>
    </row>
    <row r="4829" spans="9:9" x14ac:dyDescent="0.25">
      <c r="I4829" s="7"/>
    </row>
    <row r="4830" spans="9:9" x14ac:dyDescent="0.25">
      <c r="I4830" s="7"/>
    </row>
    <row r="4831" spans="9:9" x14ac:dyDescent="0.25">
      <c r="I4831" s="7"/>
    </row>
    <row r="4832" spans="9:9" x14ac:dyDescent="0.25">
      <c r="I4832" s="7"/>
    </row>
    <row r="4833" spans="9:9" x14ac:dyDescent="0.25">
      <c r="I4833" s="7"/>
    </row>
    <row r="4834" spans="9:9" x14ac:dyDescent="0.25">
      <c r="I4834" s="7"/>
    </row>
    <row r="4835" spans="9:9" x14ac:dyDescent="0.25">
      <c r="I4835" s="7"/>
    </row>
    <row r="4836" spans="9:9" x14ac:dyDescent="0.25">
      <c r="I4836" s="7"/>
    </row>
    <row r="4837" spans="9:9" x14ac:dyDescent="0.25">
      <c r="I4837" s="7"/>
    </row>
    <row r="4838" spans="9:9" x14ac:dyDescent="0.25">
      <c r="I4838" s="7"/>
    </row>
    <row r="4839" spans="9:9" x14ac:dyDescent="0.25">
      <c r="I4839" s="7"/>
    </row>
    <row r="4840" spans="9:9" x14ac:dyDescent="0.25">
      <c r="I4840" s="7"/>
    </row>
    <row r="4841" spans="9:9" x14ac:dyDescent="0.25">
      <c r="I4841" s="7"/>
    </row>
    <row r="4842" spans="9:9" x14ac:dyDescent="0.25">
      <c r="I4842" s="7"/>
    </row>
    <row r="4843" spans="9:9" x14ac:dyDescent="0.25">
      <c r="I4843" s="7"/>
    </row>
    <row r="4844" spans="9:9" x14ac:dyDescent="0.25">
      <c r="I4844" s="7"/>
    </row>
    <row r="4845" spans="9:9" x14ac:dyDescent="0.25">
      <c r="I4845" s="7"/>
    </row>
    <row r="4846" spans="9:9" x14ac:dyDescent="0.25">
      <c r="I4846" s="7"/>
    </row>
    <row r="4847" spans="9:9" x14ac:dyDescent="0.25">
      <c r="I4847" s="7"/>
    </row>
    <row r="4848" spans="9:9" x14ac:dyDescent="0.25">
      <c r="I4848" s="7"/>
    </row>
    <row r="4849" spans="9:9" x14ac:dyDescent="0.25">
      <c r="I4849" s="7"/>
    </row>
    <row r="4850" spans="9:9" x14ac:dyDescent="0.25">
      <c r="I4850" s="7"/>
    </row>
    <row r="4851" spans="9:9" x14ac:dyDescent="0.25">
      <c r="I4851" s="7"/>
    </row>
    <row r="4852" spans="9:9" x14ac:dyDescent="0.25">
      <c r="I4852" s="7"/>
    </row>
    <row r="4853" spans="9:9" x14ac:dyDescent="0.25">
      <c r="I4853" s="7"/>
    </row>
    <row r="4854" spans="9:9" x14ac:dyDescent="0.25">
      <c r="I4854" s="7"/>
    </row>
    <row r="4855" spans="9:9" x14ac:dyDescent="0.25">
      <c r="I4855" s="7"/>
    </row>
    <row r="4856" spans="9:9" x14ac:dyDescent="0.25">
      <c r="I4856" s="7"/>
    </row>
    <row r="4857" spans="9:9" x14ac:dyDescent="0.25">
      <c r="I4857" s="7"/>
    </row>
    <row r="4858" spans="9:9" x14ac:dyDescent="0.25">
      <c r="I4858" s="7"/>
    </row>
    <row r="4859" spans="9:9" x14ac:dyDescent="0.25">
      <c r="I4859" s="7"/>
    </row>
    <row r="4860" spans="9:9" x14ac:dyDescent="0.25">
      <c r="I4860" s="7"/>
    </row>
    <row r="4861" spans="9:9" x14ac:dyDescent="0.25">
      <c r="I4861" s="7"/>
    </row>
    <row r="4862" spans="9:9" x14ac:dyDescent="0.25">
      <c r="I4862" s="7"/>
    </row>
    <row r="4863" spans="9:9" x14ac:dyDescent="0.25">
      <c r="I4863" s="7"/>
    </row>
    <row r="4864" spans="9:9" x14ac:dyDescent="0.25">
      <c r="I4864" s="7"/>
    </row>
    <row r="4865" spans="9:9" x14ac:dyDescent="0.25">
      <c r="I4865" s="7"/>
    </row>
    <row r="4866" spans="9:9" x14ac:dyDescent="0.25">
      <c r="I4866" s="7"/>
    </row>
    <row r="4867" spans="9:9" x14ac:dyDescent="0.25">
      <c r="I4867" s="7"/>
    </row>
    <row r="4868" spans="9:9" x14ac:dyDescent="0.25">
      <c r="I4868" s="7"/>
    </row>
    <row r="4869" spans="9:9" x14ac:dyDescent="0.25">
      <c r="I4869" s="7"/>
    </row>
    <row r="4870" spans="9:9" x14ac:dyDescent="0.25">
      <c r="I4870" s="7"/>
    </row>
    <row r="4871" spans="9:9" x14ac:dyDescent="0.25">
      <c r="I4871" s="7"/>
    </row>
    <row r="4872" spans="9:9" x14ac:dyDescent="0.25">
      <c r="I4872" s="7"/>
    </row>
    <row r="4873" spans="9:9" x14ac:dyDescent="0.25">
      <c r="I4873" s="7"/>
    </row>
    <row r="4874" spans="9:9" x14ac:dyDescent="0.25">
      <c r="I4874" s="7"/>
    </row>
    <row r="4875" spans="9:9" x14ac:dyDescent="0.25">
      <c r="I4875" s="7"/>
    </row>
    <row r="4876" spans="9:9" x14ac:dyDescent="0.25">
      <c r="I4876" s="7"/>
    </row>
    <row r="4877" spans="9:9" x14ac:dyDescent="0.25">
      <c r="I4877" s="7"/>
    </row>
    <row r="4878" spans="9:9" x14ac:dyDescent="0.25">
      <c r="I4878" s="7"/>
    </row>
    <row r="4879" spans="9:9" x14ac:dyDescent="0.25">
      <c r="I4879" s="7"/>
    </row>
    <row r="4880" spans="9:9" x14ac:dyDescent="0.25">
      <c r="I4880" s="7"/>
    </row>
    <row r="4881" spans="9:9" x14ac:dyDescent="0.25">
      <c r="I4881" s="7"/>
    </row>
    <row r="4882" spans="9:9" x14ac:dyDescent="0.25">
      <c r="I4882" s="7"/>
    </row>
    <row r="4883" spans="9:9" x14ac:dyDescent="0.25">
      <c r="I4883" s="7"/>
    </row>
    <row r="4884" spans="9:9" x14ac:dyDescent="0.25">
      <c r="I4884" s="7"/>
    </row>
    <row r="4885" spans="9:9" x14ac:dyDescent="0.25">
      <c r="I4885" s="7"/>
    </row>
    <row r="4886" spans="9:9" x14ac:dyDescent="0.25">
      <c r="I4886" s="7"/>
    </row>
    <row r="4887" spans="9:9" x14ac:dyDescent="0.25">
      <c r="I4887" s="7"/>
    </row>
    <row r="4888" spans="9:9" x14ac:dyDescent="0.25">
      <c r="I4888" s="7"/>
    </row>
    <row r="4889" spans="9:9" x14ac:dyDescent="0.25">
      <c r="I4889" s="7"/>
    </row>
    <row r="4890" spans="9:9" x14ac:dyDescent="0.25">
      <c r="I4890" s="7"/>
    </row>
    <row r="4891" spans="9:9" x14ac:dyDescent="0.25">
      <c r="I4891" s="7"/>
    </row>
    <row r="4892" spans="9:9" x14ac:dyDescent="0.25">
      <c r="I4892" s="7"/>
    </row>
    <row r="4893" spans="9:9" x14ac:dyDescent="0.25">
      <c r="I4893" s="7"/>
    </row>
    <row r="4894" spans="9:9" x14ac:dyDescent="0.25">
      <c r="I4894" s="7"/>
    </row>
    <row r="4895" spans="9:9" x14ac:dyDescent="0.25">
      <c r="I4895" s="7"/>
    </row>
    <row r="4896" spans="9:9" x14ac:dyDescent="0.25">
      <c r="I4896" s="7"/>
    </row>
    <row r="4897" spans="9:9" x14ac:dyDescent="0.25">
      <c r="I4897" s="7"/>
    </row>
    <row r="4898" spans="9:9" x14ac:dyDescent="0.25">
      <c r="I4898" s="7"/>
    </row>
    <row r="4899" spans="9:9" x14ac:dyDescent="0.25">
      <c r="I4899" s="7"/>
    </row>
    <row r="4900" spans="9:9" x14ac:dyDescent="0.25">
      <c r="I4900" s="7"/>
    </row>
    <row r="4901" spans="9:9" x14ac:dyDescent="0.25">
      <c r="I4901" s="7"/>
    </row>
    <row r="4902" spans="9:9" x14ac:dyDescent="0.25">
      <c r="I4902" s="7"/>
    </row>
    <row r="4903" spans="9:9" x14ac:dyDescent="0.25">
      <c r="I4903" s="7"/>
    </row>
    <row r="4904" spans="9:9" x14ac:dyDescent="0.25">
      <c r="I4904" s="7"/>
    </row>
    <row r="4905" spans="9:9" x14ac:dyDescent="0.25">
      <c r="I4905" s="7"/>
    </row>
    <row r="4906" spans="9:9" x14ac:dyDescent="0.25">
      <c r="I4906" s="7"/>
    </row>
    <row r="4907" spans="9:9" x14ac:dyDescent="0.25">
      <c r="I4907" s="7"/>
    </row>
    <row r="4908" spans="9:9" x14ac:dyDescent="0.25">
      <c r="I4908" s="7"/>
    </row>
    <row r="4909" spans="9:9" x14ac:dyDescent="0.25">
      <c r="I4909" s="7"/>
    </row>
    <row r="4910" spans="9:9" x14ac:dyDescent="0.25">
      <c r="I4910" s="7"/>
    </row>
    <row r="4911" spans="9:9" x14ac:dyDescent="0.25">
      <c r="I4911" s="7"/>
    </row>
    <row r="4912" spans="9:9" x14ac:dyDescent="0.25">
      <c r="I4912" s="7"/>
    </row>
    <row r="4913" spans="9:9" x14ac:dyDescent="0.25">
      <c r="I4913" s="7"/>
    </row>
    <row r="4914" spans="9:9" x14ac:dyDescent="0.25">
      <c r="I4914" s="7"/>
    </row>
    <row r="4915" spans="9:9" x14ac:dyDescent="0.25">
      <c r="I4915" s="7"/>
    </row>
    <row r="4916" spans="9:9" x14ac:dyDescent="0.25">
      <c r="I4916" s="7"/>
    </row>
    <row r="4917" spans="9:9" x14ac:dyDescent="0.25">
      <c r="I4917" s="7"/>
    </row>
    <row r="4918" spans="9:9" x14ac:dyDescent="0.25">
      <c r="I4918" s="7"/>
    </row>
    <row r="4919" spans="9:9" x14ac:dyDescent="0.25">
      <c r="I4919" s="7"/>
    </row>
    <row r="4920" spans="9:9" x14ac:dyDescent="0.25">
      <c r="I4920" s="7"/>
    </row>
    <row r="4921" spans="9:9" x14ac:dyDescent="0.25">
      <c r="I4921" s="7"/>
    </row>
    <row r="4922" spans="9:9" x14ac:dyDescent="0.25">
      <c r="I4922" s="7"/>
    </row>
    <row r="4923" spans="9:9" x14ac:dyDescent="0.25">
      <c r="I4923" s="7"/>
    </row>
    <row r="4924" spans="9:9" x14ac:dyDescent="0.25">
      <c r="I4924" s="7"/>
    </row>
    <row r="4925" spans="9:9" x14ac:dyDescent="0.25">
      <c r="I4925" s="7"/>
    </row>
    <row r="4926" spans="9:9" x14ac:dyDescent="0.25">
      <c r="I4926" s="7"/>
    </row>
    <row r="4927" spans="9:9" x14ac:dyDescent="0.25">
      <c r="I4927" s="7"/>
    </row>
    <row r="4928" spans="9:9" x14ac:dyDescent="0.25">
      <c r="I4928" s="7"/>
    </row>
    <row r="4929" spans="9:9" x14ac:dyDescent="0.25">
      <c r="I4929" s="7"/>
    </row>
    <row r="4930" spans="9:9" x14ac:dyDescent="0.25">
      <c r="I4930" s="7"/>
    </row>
    <row r="4931" spans="9:9" x14ac:dyDescent="0.25">
      <c r="I4931" s="7"/>
    </row>
    <row r="4932" spans="9:9" x14ac:dyDescent="0.25">
      <c r="I4932" s="7"/>
    </row>
    <row r="4933" spans="9:9" x14ac:dyDescent="0.25">
      <c r="I4933" s="7"/>
    </row>
    <row r="4934" spans="9:9" x14ac:dyDescent="0.25">
      <c r="I4934" s="7"/>
    </row>
    <row r="4935" spans="9:9" x14ac:dyDescent="0.25">
      <c r="I4935" s="7"/>
    </row>
    <row r="4936" spans="9:9" x14ac:dyDescent="0.25">
      <c r="I4936" s="7"/>
    </row>
    <row r="4937" spans="9:9" x14ac:dyDescent="0.25">
      <c r="I4937" s="7"/>
    </row>
    <row r="4938" spans="9:9" x14ac:dyDescent="0.25">
      <c r="I4938" s="7"/>
    </row>
    <row r="4939" spans="9:9" x14ac:dyDescent="0.25">
      <c r="I4939" s="7"/>
    </row>
    <row r="4940" spans="9:9" x14ac:dyDescent="0.25">
      <c r="I4940" s="7"/>
    </row>
    <row r="4941" spans="9:9" x14ac:dyDescent="0.25">
      <c r="I4941" s="7"/>
    </row>
    <row r="4942" spans="9:9" x14ac:dyDescent="0.25">
      <c r="I4942" s="7"/>
    </row>
    <row r="4943" spans="9:9" x14ac:dyDescent="0.25">
      <c r="I4943" s="7"/>
    </row>
    <row r="4944" spans="9:9" x14ac:dyDescent="0.25">
      <c r="I4944" s="7"/>
    </row>
    <row r="4945" spans="9:9" x14ac:dyDescent="0.25">
      <c r="I4945" s="7"/>
    </row>
    <row r="4946" spans="9:9" x14ac:dyDescent="0.25">
      <c r="I4946" s="7"/>
    </row>
    <row r="4947" spans="9:9" x14ac:dyDescent="0.25">
      <c r="I4947" s="7"/>
    </row>
    <row r="4948" spans="9:9" x14ac:dyDescent="0.25">
      <c r="I4948" s="7"/>
    </row>
    <row r="4949" spans="9:9" x14ac:dyDescent="0.25">
      <c r="I4949" s="7"/>
    </row>
    <row r="4950" spans="9:9" x14ac:dyDescent="0.25">
      <c r="I4950" s="7"/>
    </row>
    <row r="4951" spans="9:9" x14ac:dyDescent="0.25">
      <c r="I4951" s="7"/>
    </row>
    <row r="4952" spans="9:9" x14ac:dyDescent="0.25">
      <c r="I4952" s="7"/>
    </row>
    <row r="4953" spans="9:9" x14ac:dyDescent="0.25">
      <c r="I4953" s="7"/>
    </row>
    <row r="4954" spans="9:9" x14ac:dyDescent="0.25">
      <c r="I4954" s="7"/>
    </row>
    <row r="4955" spans="9:9" x14ac:dyDescent="0.25">
      <c r="I4955" s="7"/>
    </row>
    <row r="4956" spans="9:9" x14ac:dyDescent="0.25">
      <c r="I4956" s="7"/>
    </row>
    <row r="4957" spans="9:9" x14ac:dyDescent="0.25">
      <c r="I4957" s="7"/>
    </row>
    <row r="4958" spans="9:9" x14ac:dyDescent="0.25">
      <c r="I4958" s="7"/>
    </row>
    <row r="4959" spans="9:9" x14ac:dyDescent="0.25">
      <c r="I4959" s="7"/>
    </row>
    <row r="4960" spans="9:9" x14ac:dyDescent="0.25">
      <c r="I4960" s="7"/>
    </row>
    <row r="4961" spans="9:9" x14ac:dyDescent="0.25">
      <c r="I4961" s="7"/>
    </row>
    <row r="4962" spans="9:9" x14ac:dyDescent="0.25">
      <c r="I4962" s="7"/>
    </row>
    <row r="4963" spans="9:9" x14ac:dyDescent="0.25">
      <c r="I4963" s="7"/>
    </row>
    <row r="4964" spans="9:9" x14ac:dyDescent="0.25">
      <c r="I4964" s="7"/>
    </row>
    <row r="4965" spans="9:9" x14ac:dyDescent="0.25">
      <c r="I4965" s="7"/>
    </row>
    <row r="4966" spans="9:9" x14ac:dyDescent="0.25">
      <c r="I4966" s="7"/>
    </row>
    <row r="4967" spans="9:9" x14ac:dyDescent="0.25">
      <c r="I4967" s="7"/>
    </row>
    <row r="4968" spans="9:9" x14ac:dyDescent="0.25">
      <c r="I4968" s="7"/>
    </row>
    <row r="4969" spans="9:9" x14ac:dyDescent="0.25">
      <c r="I4969" s="7"/>
    </row>
    <row r="4970" spans="9:9" x14ac:dyDescent="0.25">
      <c r="I4970" s="7"/>
    </row>
    <row r="4971" spans="9:9" x14ac:dyDescent="0.25">
      <c r="I4971" s="7"/>
    </row>
    <row r="4972" spans="9:9" x14ac:dyDescent="0.25">
      <c r="I4972" s="7"/>
    </row>
    <row r="4973" spans="9:9" x14ac:dyDescent="0.25">
      <c r="I4973" s="7"/>
    </row>
    <row r="4974" spans="9:9" x14ac:dyDescent="0.25">
      <c r="I4974" s="7"/>
    </row>
    <row r="4975" spans="9:9" x14ac:dyDescent="0.25">
      <c r="I4975" s="7"/>
    </row>
    <row r="4976" spans="9:9" x14ac:dyDescent="0.25">
      <c r="I4976" s="7"/>
    </row>
    <row r="4977" spans="9:9" x14ac:dyDescent="0.25">
      <c r="I4977" s="7"/>
    </row>
    <row r="4978" spans="9:9" x14ac:dyDescent="0.25">
      <c r="I4978" s="7"/>
    </row>
    <row r="4979" spans="9:9" x14ac:dyDescent="0.25">
      <c r="I4979" s="7"/>
    </row>
    <row r="4980" spans="9:9" x14ac:dyDescent="0.25">
      <c r="I4980" s="7"/>
    </row>
    <row r="4981" spans="9:9" x14ac:dyDescent="0.25">
      <c r="I4981" s="7"/>
    </row>
    <row r="4982" spans="9:9" x14ac:dyDescent="0.25">
      <c r="I4982" s="7"/>
    </row>
    <row r="4983" spans="9:9" x14ac:dyDescent="0.25">
      <c r="I4983" s="7"/>
    </row>
    <row r="4984" spans="9:9" x14ac:dyDescent="0.25">
      <c r="I4984" s="7"/>
    </row>
    <row r="4985" spans="9:9" x14ac:dyDescent="0.25">
      <c r="I4985" s="7"/>
    </row>
    <row r="4986" spans="9:9" x14ac:dyDescent="0.25">
      <c r="I4986" s="7"/>
    </row>
    <row r="4987" spans="9:9" x14ac:dyDescent="0.25">
      <c r="I4987" s="7"/>
    </row>
    <row r="4988" spans="9:9" x14ac:dyDescent="0.25">
      <c r="I4988" s="7"/>
    </row>
    <row r="4989" spans="9:9" x14ac:dyDescent="0.25">
      <c r="I4989" s="7"/>
    </row>
    <row r="4990" spans="9:9" x14ac:dyDescent="0.25">
      <c r="I4990" s="7"/>
    </row>
    <row r="4991" spans="9:9" x14ac:dyDescent="0.25">
      <c r="I4991" s="7"/>
    </row>
    <row r="4992" spans="9:9" x14ac:dyDescent="0.25">
      <c r="I4992" s="7"/>
    </row>
    <row r="4993" spans="9:9" x14ac:dyDescent="0.25">
      <c r="I4993" s="7"/>
    </row>
    <row r="4994" spans="9:9" x14ac:dyDescent="0.25">
      <c r="I4994" s="7"/>
    </row>
    <row r="4995" spans="9:9" x14ac:dyDescent="0.25">
      <c r="I4995" s="7"/>
    </row>
    <row r="4996" spans="9:9" x14ac:dyDescent="0.25">
      <c r="I4996" s="7"/>
    </row>
    <row r="4997" spans="9:9" x14ac:dyDescent="0.25">
      <c r="I4997" s="7"/>
    </row>
    <row r="4998" spans="9:9" x14ac:dyDescent="0.25">
      <c r="I4998" s="7"/>
    </row>
    <row r="4999" spans="9:9" x14ac:dyDescent="0.25">
      <c r="I4999" s="7"/>
    </row>
    <row r="5000" spans="9:9" x14ac:dyDescent="0.25">
      <c r="I5000" s="7"/>
    </row>
    <row r="5001" spans="9:9" x14ac:dyDescent="0.25">
      <c r="I5001" s="7"/>
    </row>
    <row r="5002" spans="9:9" x14ac:dyDescent="0.25">
      <c r="I5002" s="7"/>
    </row>
    <row r="5003" spans="9:9" x14ac:dyDescent="0.25">
      <c r="I5003" s="7"/>
    </row>
    <row r="5004" spans="9:9" x14ac:dyDescent="0.25">
      <c r="I5004" s="7"/>
    </row>
    <row r="5005" spans="9:9" x14ac:dyDescent="0.25">
      <c r="I5005" s="7"/>
    </row>
    <row r="5006" spans="9:9" x14ac:dyDescent="0.25">
      <c r="I5006" s="7"/>
    </row>
    <row r="5007" spans="9:9" x14ac:dyDescent="0.25">
      <c r="I5007" s="7"/>
    </row>
    <row r="5008" spans="9:9" x14ac:dyDescent="0.25">
      <c r="I5008" s="7"/>
    </row>
    <row r="5009" spans="9:9" x14ac:dyDescent="0.25">
      <c r="I5009" s="7"/>
    </row>
    <row r="5010" spans="9:9" x14ac:dyDescent="0.25">
      <c r="I5010" s="7"/>
    </row>
    <row r="5011" spans="9:9" x14ac:dyDescent="0.25">
      <c r="I5011" s="7"/>
    </row>
    <row r="5012" spans="9:9" x14ac:dyDescent="0.25">
      <c r="I5012" s="7"/>
    </row>
    <row r="5013" spans="9:9" x14ac:dyDescent="0.25">
      <c r="I5013" s="7"/>
    </row>
    <row r="5014" spans="9:9" x14ac:dyDescent="0.25">
      <c r="I5014" s="7"/>
    </row>
    <row r="5015" spans="9:9" x14ac:dyDescent="0.25">
      <c r="I5015" s="7"/>
    </row>
    <row r="5016" spans="9:9" x14ac:dyDescent="0.25">
      <c r="I5016" s="7"/>
    </row>
    <row r="5017" spans="9:9" x14ac:dyDescent="0.25">
      <c r="I5017" s="7"/>
    </row>
    <row r="5018" spans="9:9" x14ac:dyDescent="0.25">
      <c r="I5018" s="7"/>
    </row>
    <row r="5019" spans="9:9" x14ac:dyDescent="0.25">
      <c r="I5019" s="7"/>
    </row>
    <row r="5020" spans="9:9" x14ac:dyDescent="0.25">
      <c r="I5020" s="7"/>
    </row>
    <row r="5021" spans="9:9" x14ac:dyDescent="0.25">
      <c r="I5021" s="7"/>
    </row>
    <row r="5022" spans="9:9" x14ac:dyDescent="0.25">
      <c r="I5022" s="7"/>
    </row>
    <row r="5023" spans="9:9" x14ac:dyDescent="0.25">
      <c r="I5023" s="7"/>
    </row>
    <row r="5024" spans="9:9" x14ac:dyDescent="0.25">
      <c r="I5024" s="7"/>
    </row>
    <row r="5025" spans="9:9" x14ac:dyDescent="0.25">
      <c r="I5025" s="7"/>
    </row>
    <row r="5026" spans="9:9" x14ac:dyDescent="0.25">
      <c r="I5026" s="7"/>
    </row>
    <row r="5027" spans="9:9" x14ac:dyDescent="0.25">
      <c r="I5027" s="7"/>
    </row>
    <row r="5028" spans="9:9" x14ac:dyDescent="0.25">
      <c r="I5028" s="7"/>
    </row>
    <row r="5029" spans="9:9" x14ac:dyDescent="0.25">
      <c r="I5029" s="7"/>
    </row>
    <row r="5030" spans="9:9" x14ac:dyDescent="0.25">
      <c r="I5030" s="7"/>
    </row>
    <row r="5031" spans="9:9" x14ac:dyDescent="0.25">
      <c r="I5031" s="7"/>
    </row>
    <row r="5032" spans="9:9" x14ac:dyDescent="0.25">
      <c r="I5032" s="7"/>
    </row>
    <row r="5033" spans="9:9" x14ac:dyDescent="0.25">
      <c r="I5033" s="7"/>
    </row>
    <row r="5034" spans="9:9" x14ac:dyDescent="0.25">
      <c r="I5034" s="7"/>
    </row>
    <row r="5035" spans="9:9" x14ac:dyDescent="0.25">
      <c r="I5035" s="7"/>
    </row>
    <row r="5036" spans="9:9" x14ac:dyDescent="0.25">
      <c r="I5036" s="7"/>
    </row>
    <row r="5037" spans="9:9" x14ac:dyDescent="0.25">
      <c r="I5037" s="7"/>
    </row>
    <row r="5038" spans="9:9" x14ac:dyDescent="0.25">
      <c r="I5038" s="7"/>
    </row>
    <row r="5039" spans="9:9" x14ac:dyDescent="0.25">
      <c r="I5039" s="7"/>
    </row>
    <row r="5040" spans="9:9" x14ac:dyDescent="0.25">
      <c r="I5040" s="7"/>
    </row>
    <row r="5041" spans="9:9" x14ac:dyDescent="0.25">
      <c r="I5041" s="7"/>
    </row>
    <row r="5042" spans="9:9" x14ac:dyDescent="0.25">
      <c r="I5042" s="7"/>
    </row>
    <row r="5043" spans="9:9" x14ac:dyDescent="0.25">
      <c r="I5043" s="7"/>
    </row>
    <row r="5044" spans="9:9" x14ac:dyDescent="0.25">
      <c r="I5044" s="7"/>
    </row>
    <row r="5045" spans="9:9" x14ac:dyDescent="0.25">
      <c r="I5045" s="7"/>
    </row>
    <row r="5046" spans="9:9" x14ac:dyDescent="0.25">
      <c r="I5046" s="7"/>
    </row>
    <row r="5047" spans="9:9" x14ac:dyDescent="0.25">
      <c r="I5047" s="7"/>
    </row>
    <row r="5048" spans="9:9" x14ac:dyDescent="0.25">
      <c r="I5048" s="7"/>
    </row>
    <row r="5049" spans="9:9" x14ac:dyDescent="0.25">
      <c r="I5049" s="7"/>
    </row>
    <row r="5050" spans="9:9" x14ac:dyDescent="0.25">
      <c r="I5050" s="7"/>
    </row>
    <row r="5051" spans="9:9" x14ac:dyDescent="0.25">
      <c r="I5051" s="7"/>
    </row>
    <row r="5052" spans="9:9" x14ac:dyDescent="0.25">
      <c r="I5052" s="7"/>
    </row>
    <row r="5053" spans="9:9" x14ac:dyDescent="0.25">
      <c r="I5053" s="7"/>
    </row>
    <row r="5054" spans="9:9" x14ac:dyDescent="0.25">
      <c r="I5054" s="7"/>
    </row>
    <row r="5055" spans="9:9" x14ac:dyDescent="0.25">
      <c r="I5055" s="7"/>
    </row>
    <row r="5056" spans="9:9" x14ac:dyDescent="0.25">
      <c r="I5056" s="7"/>
    </row>
    <row r="5057" spans="9:9" x14ac:dyDescent="0.25">
      <c r="I5057" s="7"/>
    </row>
    <row r="5058" spans="9:9" x14ac:dyDescent="0.25">
      <c r="I5058" s="7"/>
    </row>
    <row r="5059" spans="9:9" x14ac:dyDescent="0.25">
      <c r="I5059" s="7"/>
    </row>
    <row r="5060" spans="9:9" x14ac:dyDescent="0.25">
      <c r="I5060" s="7"/>
    </row>
    <row r="5061" spans="9:9" x14ac:dyDescent="0.25">
      <c r="I5061" s="7"/>
    </row>
    <row r="5062" spans="9:9" x14ac:dyDescent="0.25">
      <c r="I5062" s="7"/>
    </row>
    <row r="5063" spans="9:9" x14ac:dyDescent="0.25">
      <c r="I5063" s="7"/>
    </row>
    <row r="5064" spans="9:9" x14ac:dyDescent="0.25">
      <c r="I5064" s="7"/>
    </row>
    <row r="5065" spans="9:9" x14ac:dyDescent="0.25">
      <c r="I5065" s="7"/>
    </row>
    <row r="5066" spans="9:9" x14ac:dyDescent="0.25">
      <c r="I5066" s="7"/>
    </row>
    <row r="5067" spans="9:9" x14ac:dyDescent="0.25">
      <c r="I5067" s="7"/>
    </row>
    <row r="5068" spans="9:9" x14ac:dyDescent="0.25">
      <c r="I5068" s="7"/>
    </row>
    <row r="5069" spans="9:9" x14ac:dyDescent="0.25">
      <c r="I5069" s="7"/>
    </row>
    <row r="5070" spans="9:9" x14ac:dyDescent="0.25">
      <c r="I5070" s="7"/>
    </row>
    <row r="5071" spans="9:9" x14ac:dyDescent="0.25">
      <c r="I5071" s="7"/>
    </row>
    <row r="5072" spans="9:9" x14ac:dyDescent="0.25">
      <c r="I5072" s="7"/>
    </row>
    <row r="5073" spans="9:9" x14ac:dyDescent="0.25">
      <c r="I5073" s="7"/>
    </row>
    <row r="5074" spans="9:9" x14ac:dyDescent="0.25">
      <c r="I5074" s="7"/>
    </row>
    <row r="5075" spans="9:9" x14ac:dyDescent="0.25">
      <c r="I5075" s="7"/>
    </row>
    <row r="5076" spans="9:9" x14ac:dyDescent="0.25">
      <c r="I5076" s="7"/>
    </row>
    <row r="5077" spans="9:9" x14ac:dyDescent="0.25">
      <c r="I5077" s="7"/>
    </row>
    <row r="5078" spans="9:9" x14ac:dyDescent="0.25">
      <c r="I5078" s="7"/>
    </row>
    <row r="5079" spans="9:9" x14ac:dyDescent="0.25">
      <c r="I5079" s="7"/>
    </row>
    <row r="5080" spans="9:9" x14ac:dyDescent="0.25">
      <c r="I5080" s="7"/>
    </row>
    <row r="5081" spans="9:9" x14ac:dyDescent="0.25">
      <c r="I5081" s="7"/>
    </row>
    <row r="5082" spans="9:9" x14ac:dyDescent="0.25">
      <c r="I5082" s="7"/>
    </row>
    <row r="5083" spans="9:9" x14ac:dyDescent="0.25">
      <c r="I5083" s="7"/>
    </row>
    <row r="5084" spans="9:9" x14ac:dyDescent="0.25">
      <c r="I5084" s="7"/>
    </row>
    <row r="5085" spans="9:9" x14ac:dyDescent="0.25">
      <c r="I5085" s="7"/>
    </row>
    <row r="5086" spans="9:9" x14ac:dyDescent="0.25">
      <c r="I5086" s="7"/>
    </row>
    <row r="5087" spans="9:9" x14ac:dyDescent="0.25">
      <c r="I5087" s="7"/>
    </row>
    <row r="5088" spans="9:9" x14ac:dyDescent="0.25">
      <c r="I5088" s="7"/>
    </row>
    <row r="5089" spans="9:9" x14ac:dyDescent="0.25">
      <c r="I5089" s="7"/>
    </row>
    <row r="5090" spans="9:9" x14ac:dyDescent="0.25">
      <c r="I5090" s="7"/>
    </row>
    <row r="5091" spans="9:9" x14ac:dyDescent="0.25">
      <c r="I5091" s="7"/>
    </row>
    <row r="5092" spans="9:9" x14ac:dyDescent="0.25">
      <c r="I5092" s="7"/>
    </row>
    <row r="5093" spans="9:9" x14ac:dyDescent="0.25">
      <c r="I5093" s="7"/>
    </row>
    <row r="5094" spans="9:9" x14ac:dyDescent="0.25">
      <c r="I5094" s="7"/>
    </row>
    <row r="5095" spans="9:9" x14ac:dyDescent="0.25">
      <c r="I5095" s="7"/>
    </row>
    <row r="5096" spans="9:9" x14ac:dyDescent="0.25">
      <c r="I5096" s="7"/>
    </row>
    <row r="5097" spans="9:9" x14ac:dyDescent="0.25">
      <c r="I5097" s="7"/>
    </row>
    <row r="5098" spans="9:9" x14ac:dyDescent="0.25">
      <c r="I5098" s="7"/>
    </row>
    <row r="5099" spans="9:9" x14ac:dyDescent="0.25">
      <c r="I5099" s="7"/>
    </row>
    <row r="5100" spans="9:9" x14ac:dyDescent="0.25">
      <c r="I5100" s="7"/>
    </row>
    <row r="5101" spans="9:9" x14ac:dyDescent="0.25">
      <c r="I5101" s="7"/>
    </row>
    <row r="5102" spans="9:9" x14ac:dyDescent="0.25">
      <c r="I5102" s="7"/>
    </row>
    <row r="5103" spans="9:9" x14ac:dyDescent="0.25">
      <c r="I5103" s="7"/>
    </row>
    <row r="5104" spans="9:9" x14ac:dyDescent="0.25">
      <c r="I5104" s="7"/>
    </row>
    <row r="5105" spans="9:9" x14ac:dyDescent="0.25">
      <c r="I5105" s="7"/>
    </row>
    <row r="5106" spans="9:9" x14ac:dyDescent="0.25">
      <c r="I5106" s="7"/>
    </row>
    <row r="5107" spans="9:9" x14ac:dyDescent="0.25">
      <c r="I5107" s="7"/>
    </row>
    <row r="5108" spans="9:9" x14ac:dyDescent="0.25">
      <c r="I5108" s="7"/>
    </row>
    <row r="5109" spans="9:9" x14ac:dyDescent="0.25">
      <c r="I5109" s="7"/>
    </row>
    <row r="5110" spans="9:9" x14ac:dyDescent="0.25">
      <c r="I5110" s="7"/>
    </row>
    <row r="5111" spans="9:9" x14ac:dyDescent="0.25">
      <c r="I5111" s="7"/>
    </row>
    <row r="5112" spans="9:9" x14ac:dyDescent="0.25">
      <c r="I5112" s="7"/>
    </row>
    <row r="5113" spans="9:9" x14ac:dyDescent="0.25">
      <c r="I5113" s="7"/>
    </row>
    <row r="5114" spans="9:9" x14ac:dyDescent="0.25">
      <c r="I5114" s="7"/>
    </row>
    <row r="5115" spans="9:9" x14ac:dyDescent="0.25">
      <c r="I5115" s="7"/>
    </row>
    <row r="5116" spans="9:9" x14ac:dyDescent="0.25">
      <c r="I5116" s="7"/>
    </row>
    <row r="5117" spans="9:9" x14ac:dyDescent="0.25">
      <c r="I5117" s="7"/>
    </row>
    <row r="5118" spans="9:9" x14ac:dyDescent="0.25">
      <c r="I5118" s="7"/>
    </row>
    <row r="5119" spans="9:9" x14ac:dyDescent="0.25">
      <c r="I5119" s="7"/>
    </row>
    <row r="5120" spans="9:9" x14ac:dyDescent="0.25">
      <c r="I5120" s="7"/>
    </row>
    <row r="5121" spans="9:9" x14ac:dyDescent="0.25">
      <c r="I5121" s="7"/>
    </row>
    <row r="5122" spans="9:9" x14ac:dyDescent="0.25">
      <c r="I5122" s="7"/>
    </row>
    <row r="5123" spans="9:9" x14ac:dyDescent="0.25">
      <c r="I5123" s="7"/>
    </row>
    <row r="5124" spans="9:9" x14ac:dyDescent="0.25">
      <c r="I5124" s="7"/>
    </row>
    <row r="5125" spans="9:9" x14ac:dyDescent="0.25">
      <c r="I5125" s="7"/>
    </row>
    <row r="5126" spans="9:9" x14ac:dyDescent="0.25">
      <c r="I5126" s="7"/>
    </row>
    <row r="5127" spans="9:9" x14ac:dyDescent="0.25">
      <c r="I5127" s="7"/>
    </row>
    <row r="5128" spans="9:9" x14ac:dyDescent="0.25">
      <c r="I5128" s="7"/>
    </row>
    <row r="5129" spans="9:9" x14ac:dyDescent="0.25">
      <c r="I5129" s="7"/>
    </row>
    <row r="5130" spans="9:9" x14ac:dyDescent="0.25">
      <c r="I5130" s="7"/>
    </row>
    <row r="5131" spans="9:9" x14ac:dyDescent="0.25">
      <c r="I5131" s="7"/>
    </row>
    <row r="5132" spans="9:9" x14ac:dyDescent="0.25">
      <c r="I5132" s="7"/>
    </row>
    <row r="5133" spans="9:9" x14ac:dyDescent="0.25">
      <c r="I5133" s="7"/>
    </row>
    <row r="5134" spans="9:9" x14ac:dyDescent="0.25">
      <c r="I5134" s="7"/>
    </row>
    <row r="5135" spans="9:9" x14ac:dyDescent="0.25">
      <c r="I5135" s="7"/>
    </row>
    <row r="5136" spans="9:9" x14ac:dyDescent="0.25">
      <c r="I5136" s="7"/>
    </row>
    <row r="5137" spans="9:9" x14ac:dyDescent="0.25">
      <c r="I5137" s="7"/>
    </row>
    <row r="5138" spans="9:9" x14ac:dyDescent="0.25">
      <c r="I5138" s="7"/>
    </row>
    <row r="5139" spans="9:9" x14ac:dyDescent="0.25">
      <c r="I5139" s="7"/>
    </row>
    <row r="5140" spans="9:9" x14ac:dyDescent="0.25">
      <c r="I5140" s="7"/>
    </row>
    <row r="5141" spans="9:9" x14ac:dyDescent="0.25">
      <c r="I5141" s="7"/>
    </row>
    <row r="5142" spans="9:9" x14ac:dyDescent="0.25">
      <c r="I5142" s="7"/>
    </row>
    <row r="5143" spans="9:9" x14ac:dyDescent="0.25">
      <c r="I5143" s="7"/>
    </row>
    <row r="5144" spans="9:9" x14ac:dyDescent="0.25">
      <c r="I5144" s="7"/>
    </row>
    <row r="5145" spans="9:9" x14ac:dyDescent="0.25">
      <c r="I5145" s="7"/>
    </row>
    <row r="5146" spans="9:9" x14ac:dyDescent="0.25">
      <c r="I5146" s="7"/>
    </row>
    <row r="5147" spans="9:9" x14ac:dyDescent="0.25">
      <c r="I5147" s="7"/>
    </row>
    <row r="5148" spans="9:9" x14ac:dyDescent="0.25">
      <c r="I5148" s="7"/>
    </row>
    <row r="5149" spans="9:9" x14ac:dyDescent="0.25">
      <c r="I5149" s="7"/>
    </row>
    <row r="5150" spans="9:9" x14ac:dyDescent="0.25">
      <c r="I5150" s="7"/>
    </row>
    <row r="5151" spans="9:9" x14ac:dyDescent="0.25">
      <c r="I5151" s="7"/>
    </row>
    <row r="5152" spans="9:9" x14ac:dyDescent="0.25">
      <c r="I5152" s="7"/>
    </row>
    <row r="5153" spans="9:9" x14ac:dyDescent="0.25">
      <c r="I5153" s="7"/>
    </row>
    <row r="5154" spans="9:9" x14ac:dyDescent="0.25">
      <c r="I5154" s="7"/>
    </row>
    <row r="5155" spans="9:9" x14ac:dyDescent="0.25">
      <c r="I5155" s="7"/>
    </row>
    <row r="5156" spans="9:9" x14ac:dyDescent="0.25">
      <c r="I5156" s="7"/>
    </row>
    <row r="5157" spans="9:9" x14ac:dyDescent="0.25">
      <c r="I5157" s="7"/>
    </row>
    <row r="5158" spans="9:9" x14ac:dyDescent="0.25">
      <c r="I5158" s="7"/>
    </row>
    <row r="5159" spans="9:9" x14ac:dyDescent="0.25">
      <c r="I5159" s="7"/>
    </row>
    <row r="5160" spans="9:9" x14ac:dyDescent="0.25">
      <c r="I5160" s="7"/>
    </row>
    <row r="5161" spans="9:9" x14ac:dyDescent="0.25">
      <c r="I5161" s="7"/>
    </row>
    <row r="5162" spans="9:9" x14ac:dyDescent="0.25">
      <c r="I5162" s="7"/>
    </row>
    <row r="5163" spans="9:9" x14ac:dyDescent="0.25">
      <c r="I5163" s="7"/>
    </row>
    <row r="5164" spans="9:9" x14ac:dyDescent="0.25">
      <c r="I5164" s="7"/>
    </row>
    <row r="5165" spans="9:9" x14ac:dyDescent="0.25">
      <c r="I5165" s="7"/>
    </row>
    <row r="5166" spans="9:9" x14ac:dyDescent="0.25">
      <c r="I5166" s="7"/>
    </row>
    <row r="5167" spans="9:9" x14ac:dyDescent="0.25">
      <c r="I5167" s="7"/>
    </row>
    <row r="5168" spans="9:9" x14ac:dyDescent="0.25">
      <c r="I5168" s="7"/>
    </row>
    <row r="5169" spans="9:9" x14ac:dyDescent="0.25">
      <c r="I5169" s="7"/>
    </row>
    <row r="5170" spans="9:9" x14ac:dyDescent="0.25">
      <c r="I5170" s="7"/>
    </row>
    <row r="5171" spans="9:9" x14ac:dyDescent="0.25">
      <c r="I5171" s="7"/>
    </row>
    <row r="5172" spans="9:9" x14ac:dyDescent="0.25">
      <c r="I5172" s="7"/>
    </row>
    <row r="5173" spans="9:9" x14ac:dyDescent="0.25">
      <c r="I5173" s="7"/>
    </row>
    <row r="5174" spans="9:9" x14ac:dyDescent="0.25">
      <c r="I5174" s="7"/>
    </row>
    <row r="5175" spans="9:9" x14ac:dyDescent="0.25">
      <c r="I5175" s="7"/>
    </row>
    <row r="5176" spans="9:9" x14ac:dyDescent="0.25">
      <c r="I5176" s="7"/>
    </row>
    <row r="5177" spans="9:9" x14ac:dyDescent="0.25">
      <c r="I5177" s="7"/>
    </row>
    <row r="5178" spans="9:9" x14ac:dyDescent="0.25">
      <c r="I5178" s="7"/>
    </row>
    <row r="5179" spans="9:9" x14ac:dyDescent="0.25">
      <c r="I5179" s="7"/>
    </row>
    <row r="5180" spans="9:9" x14ac:dyDescent="0.25">
      <c r="I5180" s="7"/>
    </row>
    <row r="5181" spans="9:9" x14ac:dyDescent="0.25">
      <c r="I5181" s="7"/>
    </row>
    <row r="5182" spans="9:9" x14ac:dyDescent="0.25">
      <c r="I5182" s="7"/>
    </row>
    <row r="5183" spans="9:9" x14ac:dyDescent="0.25">
      <c r="I5183" s="7"/>
    </row>
    <row r="5184" spans="9:9" x14ac:dyDescent="0.25">
      <c r="I5184" s="7"/>
    </row>
    <row r="5185" spans="9:9" x14ac:dyDescent="0.25">
      <c r="I5185" s="7"/>
    </row>
    <row r="5186" spans="9:9" x14ac:dyDescent="0.25">
      <c r="I5186" s="7"/>
    </row>
    <row r="5187" spans="9:9" x14ac:dyDescent="0.25">
      <c r="I5187" s="7"/>
    </row>
    <row r="5188" spans="9:9" x14ac:dyDescent="0.25">
      <c r="I5188" s="7"/>
    </row>
    <row r="5189" spans="9:9" x14ac:dyDescent="0.25">
      <c r="I5189" s="7"/>
    </row>
    <row r="5190" spans="9:9" x14ac:dyDescent="0.25">
      <c r="I5190" s="7"/>
    </row>
    <row r="5191" spans="9:9" x14ac:dyDescent="0.25">
      <c r="I5191" s="7"/>
    </row>
    <row r="5192" spans="9:9" x14ac:dyDescent="0.25">
      <c r="I5192" s="7"/>
    </row>
    <row r="5193" spans="9:9" x14ac:dyDescent="0.25">
      <c r="I5193" s="7"/>
    </row>
    <row r="5194" spans="9:9" x14ac:dyDescent="0.25">
      <c r="I5194" s="7"/>
    </row>
    <row r="5195" spans="9:9" x14ac:dyDescent="0.25">
      <c r="I5195" s="7"/>
    </row>
    <row r="5196" spans="9:9" x14ac:dyDescent="0.25">
      <c r="I5196" s="7"/>
    </row>
    <row r="5197" spans="9:9" x14ac:dyDescent="0.25">
      <c r="I5197" s="7"/>
    </row>
    <row r="5198" spans="9:9" x14ac:dyDescent="0.25">
      <c r="I5198" s="7"/>
    </row>
    <row r="5199" spans="9:9" x14ac:dyDescent="0.25">
      <c r="I5199" s="7"/>
    </row>
    <row r="5200" spans="9:9" x14ac:dyDescent="0.25">
      <c r="I5200" s="7"/>
    </row>
    <row r="5201" spans="9:9" x14ac:dyDescent="0.25">
      <c r="I5201" s="7"/>
    </row>
    <row r="5202" spans="9:9" x14ac:dyDescent="0.25">
      <c r="I5202" s="7"/>
    </row>
    <row r="5203" spans="9:9" x14ac:dyDescent="0.25">
      <c r="I5203" s="7"/>
    </row>
    <row r="5204" spans="9:9" x14ac:dyDescent="0.25">
      <c r="I5204" s="7"/>
    </row>
    <row r="5205" spans="9:9" x14ac:dyDescent="0.25">
      <c r="I5205" s="7"/>
    </row>
    <row r="5206" spans="9:9" x14ac:dyDescent="0.25">
      <c r="I5206" s="7"/>
    </row>
    <row r="5207" spans="9:9" x14ac:dyDescent="0.25">
      <c r="I5207" s="7"/>
    </row>
    <row r="5208" spans="9:9" x14ac:dyDescent="0.25">
      <c r="I5208" s="7"/>
    </row>
    <row r="5209" spans="9:9" x14ac:dyDescent="0.25">
      <c r="I5209" s="7"/>
    </row>
    <row r="5210" spans="9:9" x14ac:dyDescent="0.25">
      <c r="I5210" s="7"/>
    </row>
    <row r="5211" spans="9:9" x14ac:dyDescent="0.25">
      <c r="I5211" s="7"/>
    </row>
    <row r="5212" spans="9:9" x14ac:dyDescent="0.25">
      <c r="I5212" s="7"/>
    </row>
    <row r="5213" spans="9:9" x14ac:dyDescent="0.25">
      <c r="I5213" s="7"/>
    </row>
    <row r="5214" spans="9:9" x14ac:dyDescent="0.25">
      <c r="I5214" s="7"/>
    </row>
    <row r="5215" spans="9:9" x14ac:dyDescent="0.25">
      <c r="I5215" s="7"/>
    </row>
    <row r="5216" spans="9:9" x14ac:dyDescent="0.25">
      <c r="I5216" s="7"/>
    </row>
    <row r="5217" spans="9:9" x14ac:dyDescent="0.25">
      <c r="I5217" s="7"/>
    </row>
    <row r="5218" spans="9:9" x14ac:dyDescent="0.25">
      <c r="I5218" s="7"/>
    </row>
    <row r="5219" spans="9:9" x14ac:dyDescent="0.25">
      <c r="I5219" s="7"/>
    </row>
    <row r="5220" spans="9:9" x14ac:dyDescent="0.25">
      <c r="I5220" s="7"/>
    </row>
    <row r="5221" spans="9:9" x14ac:dyDescent="0.25">
      <c r="I5221" s="7"/>
    </row>
    <row r="5222" spans="9:9" x14ac:dyDescent="0.25">
      <c r="I5222" s="7"/>
    </row>
    <row r="5223" spans="9:9" x14ac:dyDescent="0.25">
      <c r="I5223" s="7"/>
    </row>
    <row r="5224" spans="9:9" x14ac:dyDescent="0.25">
      <c r="I5224" s="7"/>
    </row>
    <row r="5225" spans="9:9" x14ac:dyDescent="0.25">
      <c r="I5225" s="7"/>
    </row>
    <row r="5226" spans="9:9" x14ac:dyDescent="0.25">
      <c r="I5226" s="7"/>
    </row>
    <row r="5227" spans="9:9" x14ac:dyDescent="0.25">
      <c r="I5227" s="7"/>
    </row>
    <row r="5228" spans="9:9" x14ac:dyDescent="0.25">
      <c r="I5228" s="7"/>
    </row>
    <row r="5229" spans="9:9" x14ac:dyDescent="0.25">
      <c r="I5229" s="7"/>
    </row>
    <row r="5230" spans="9:9" x14ac:dyDescent="0.25">
      <c r="I5230" s="7"/>
    </row>
    <row r="5231" spans="9:9" x14ac:dyDescent="0.25">
      <c r="I5231" s="7"/>
    </row>
    <row r="5232" spans="9:9" x14ac:dyDescent="0.25">
      <c r="I5232" s="7"/>
    </row>
    <row r="5233" spans="9:9" x14ac:dyDescent="0.25">
      <c r="I5233" s="7"/>
    </row>
    <row r="5234" spans="9:9" x14ac:dyDescent="0.25">
      <c r="I5234" s="7"/>
    </row>
    <row r="5235" spans="9:9" x14ac:dyDescent="0.25">
      <c r="I5235" s="7"/>
    </row>
    <row r="5236" spans="9:9" x14ac:dyDescent="0.25">
      <c r="I5236" s="7"/>
    </row>
    <row r="5237" spans="9:9" x14ac:dyDescent="0.25">
      <c r="I5237" s="7"/>
    </row>
    <row r="5238" spans="9:9" x14ac:dyDescent="0.25">
      <c r="I5238" s="7"/>
    </row>
    <row r="5239" spans="9:9" x14ac:dyDescent="0.25">
      <c r="I5239" s="7"/>
    </row>
    <row r="5240" spans="9:9" x14ac:dyDescent="0.25">
      <c r="I5240" s="7"/>
    </row>
    <row r="5241" spans="9:9" x14ac:dyDescent="0.25">
      <c r="I5241" s="7"/>
    </row>
    <row r="5242" spans="9:9" x14ac:dyDescent="0.25">
      <c r="I5242" s="7"/>
    </row>
    <row r="5243" spans="9:9" x14ac:dyDescent="0.25">
      <c r="I5243" s="7"/>
    </row>
    <row r="5244" spans="9:9" x14ac:dyDescent="0.25">
      <c r="I5244" s="7"/>
    </row>
    <row r="5245" spans="9:9" x14ac:dyDescent="0.25">
      <c r="I5245" s="7"/>
    </row>
    <row r="5246" spans="9:9" x14ac:dyDescent="0.25">
      <c r="I5246" s="7"/>
    </row>
    <row r="5247" spans="9:9" x14ac:dyDescent="0.25">
      <c r="I5247" s="7"/>
    </row>
    <row r="5248" spans="9:9" x14ac:dyDescent="0.25">
      <c r="I5248" s="7"/>
    </row>
    <row r="5249" spans="9:9" x14ac:dyDescent="0.25">
      <c r="I5249" s="7"/>
    </row>
    <row r="5250" spans="9:9" x14ac:dyDescent="0.25">
      <c r="I5250" s="7"/>
    </row>
    <row r="5251" spans="9:9" x14ac:dyDescent="0.25">
      <c r="I5251" s="7"/>
    </row>
    <row r="5252" spans="9:9" x14ac:dyDescent="0.25">
      <c r="I5252" s="7"/>
    </row>
    <row r="5253" spans="9:9" x14ac:dyDescent="0.25">
      <c r="I5253" s="7"/>
    </row>
    <row r="5254" spans="9:9" x14ac:dyDescent="0.25">
      <c r="I5254" s="7"/>
    </row>
    <row r="5255" spans="9:9" x14ac:dyDescent="0.25">
      <c r="I5255" s="7"/>
    </row>
    <row r="5256" spans="9:9" x14ac:dyDescent="0.25">
      <c r="I5256" s="7"/>
    </row>
    <row r="5257" spans="9:9" x14ac:dyDescent="0.25">
      <c r="I5257" s="7"/>
    </row>
    <row r="5258" spans="9:9" x14ac:dyDescent="0.25">
      <c r="I5258" s="7"/>
    </row>
    <row r="5259" spans="9:9" x14ac:dyDescent="0.25">
      <c r="I5259" s="7"/>
    </row>
    <row r="5260" spans="9:9" x14ac:dyDescent="0.25">
      <c r="I5260" s="7"/>
    </row>
    <row r="5261" spans="9:9" x14ac:dyDescent="0.25">
      <c r="I5261" s="7"/>
    </row>
    <row r="5262" spans="9:9" x14ac:dyDescent="0.25">
      <c r="I5262" s="7"/>
    </row>
    <row r="5263" spans="9:9" x14ac:dyDescent="0.25">
      <c r="I5263" s="7"/>
    </row>
    <row r="5264" spans="9:9" x14ac:dyDescent="0.25">
      <c r="I5264" s="7"/>
    </row>
    <row r="5265" spans="9:9" x14ac:dyDescent="0.25">
      <c r="I5265" s="7"/>
    </row>
    <row r="5266" spans="9:9" x14ac:dyDescent="0.25">
      <c r="I5266" s="7"/>
    </row>
    <row r="5267" spans="9:9" x14ac:dyDescent="0.25">
      <c r="I5267" s="7"/>
    </row>
    <row r="5268" spans="9:9" x14ac:dyDescent="0.25">
      <c r="I5268" s="7"/>
    </row>
    <row r="5269" spans="9:9" x14ac:dyDescent="0.25">
      <c r="I5269" s="7"/>
    </row>
    <row r="5270" spans="9:9" x14ac:dyDescent="0.25">
      <c r="I5270" s="7"/>
    </row>
    <row r="5271" spans="9:9" x14ac:dyDescent="0.25">
      <c r="I5271" s="7"/>
    </row>
    <row r="5272" spans="9:9" x14ac:dyDescent="0.25">
      <c r="I5272" s="7"/>
    </row>
    <row r="5273" spans="9:9" x14ac:dyDescent="0.25">
      <c r="I5273" s="7"/>
    </row>
    <row r="5274" spans="9:9" x14ac:dyDescent="0.25">
      <c r="I5274" s="7"/>
    </row>
    <row r="5275" spans="9:9" x14ac:dyDescent="0.25">
      <c r="I5275" s="7"/>
    </row>
    <row r="5276" spans="9:9" x14ac:dyDescent="0.25">
      <c r="I5276" s="7"/>
    </row>
    <row r="5277" spans="9:9" x14ac:dyDescent="0.25">
      <c r="I5277" s="7"/>
    </row>
    <row r="5278" spans="9:9" x14ac:dyDescent="0.25">
      <c r="I5278" s="7"/>
    </row>
    <row r="5279" spans="9:9" x14ac:dyDescent="0.25">
      <c r="I5279" s="7"/>
    </row>
    <row r="5280" spans="9:9" x14ac:dyDescent="0.25">
      <c r="I5280" s="7"/>
    </row>
    <row r="5281" spans="9:9" x14ac:dyDescent="0.25">
      <c r="I5281" s="7"/>
    </row>
    <row r="5282" spans="9:9" x14ac:dyDescent="0.25">
      <c r="I5282" s="7"/>
    </row>
    <row r="5283" spans="9:9" x14ac:dyDescent="0.25">
      <c r="I5283" s="7"/>
    </row>
    <row r="5284" spans="9:9" x14ac:dyDescent="0.25">
      <c r="I5284" s="7"/>
    </row>
    <row r="5285" spans="9:9" x14ac:dyDescent="0.25">
      <c r="I5285" s="7"/>
    </row>
    <row r="5286" spans="9:9" x14ac:dyDescent="0.25">
      <c r="I5286" s="7"/>
    </row>
    <row r="5287" spans="9:9" x14ac:dyDescent="0.25">
      <c r="I5287" s="7"/>
    </row>
    <row r="5288" spans="9:9" x14ac:dyDescent="0.25">
      <c r="I5288" s="7"/>
    </row>
    <row r="5289" spans="9:9" x14ac:dyDescent="0.25">
      <c r="I5289" s="7"/>
    </row>
    <row r="5290" spans="9:9" x14ac:dyDescent="0.25">
      <c r="I5290" s="7"/>
    </row>
    <row r="5291" spans="9:9" x14ac:dyDescent="0.25">
      <c r="I5291" s="7"/>
    </row>
    <row r="5292" spans="9:9" x14ac:dyDescent="0.25">
      <c r="I5292" s="7"/>
    </row>
    <row r="5293" spans="9:9" x14ac:dyDescent="0.25">
      <c r="I5293" s="7"/>
    </row>
    <row r="5294" spans="9:9" x14ac:dyDescent="0.25">
      <c r="I5294" s="7"/>
    </row>
    <row r="5295" spans="9:9" x14ac:dyDescent="0.25">
      <c r="I5295" s="7"/>
    </row>
    <row r="5296" spans="9:9" x14ac:dyDescent="0.25">
      <c r="I5296" s="7"/>
    </row>
    <row r="5297" spans="9:9" x14ac:dyDescent="0.25">
      <c r="I5297" s="7"/>
    </row>
    <row r="5298" spans="9:9" x14ac:dyDescent="0.25">
      <c r="I5298" s="7"/>
    </row>
    <row r="5299" spans="9:9" x14ac:dyDescent="0.25">
      <c r="I5299" s="7"/>
    </row>
    <row r="5300" spans="9:9" x14ac:dyDescent="0.25">
      <c r="I5300" s="7"/>
    </row>
    <row r="5301" spans="9:9" x14ac:dyDescent="0.25">
      <c r="I5301" s="7"/>
    </row>
    <row r="5302" spans="9:9" x14ac:dyDescent="0.25">
      <c r="I5302" s="7"/>
    </row>
    <row r="5303" spans="9:9" x14ac:dyDescent="0.25">
      <c r="I5303" s="7"/>
    </row>
    <row r="5304" spans="9:9" x14ac:dyDescent="0.25">
      <c r="I5304" s="7"/>
    </row>
    <row r="5305" spans="9:9" x14ac:dyDescent="0.25">
      <c r="I5305" s="7"/>
    </row>
    <row r="5306" spans="9:9" x14ac:dyDescent="0.25">
      <c r="I5306" s="7"/>
    </row>
    <row r="5307" spans="9:9" x14ac:dyDescent="0.25">
      <c r="I5307" s="7"/>
    </row>
    <row r="5308" spans="9:9" x14ac:dyDescent="0.25">
      <c r="I5308" s="7"/>
    </row>
    <row r="5309" spans="9:9" x14ac:dyDescent="0.25">
      <c r="I5309" s="7"/>
    </row>
    <row r="5310" spans="9:9" x14ac:dyDescent="0.25">
      <c r="I5310" s="7"/>
    </row>
    <row r="5311" spans="9:9" x14ac:dyDescent="0.25">
      <c r="I5311" s="7"/>
    </row>
    <row r="5312" spans="9:9" x14ac:dyDescent="0.25">
      <c r="I5312" s="7"/>
    </row>
    <row r="5313" spans="9:9" x14ac:dyDescent="0.25">
      <c r="I5313" s="7"/>
    </row>
    <row r="5314" spans="9:9" x14ac:dyDescent="0.25">
      <c r="I5314" s="7"/>
    </row>
    <row r="5315" spans="9:9" x14ac:dyDescent="0.25">
      <c r="I5315" s="7"/>
    </row>
    <row r="5316" spans="9:9" x14ac:dyDescent="0.25">
      <c r="I5316" s="7"/>
    </row>
    <row r="5317" spans="9:9" x14ac:dyDescent="0.25">
      <c r="I5317" s="7"/>
    </row>
    <row r="5318" spans="9:9" x14ac:dyDescent="0.25">
      <c r="I5318" s="7"/>
    </row>
    <row r="5319" spans="9:9" x14ac:dyDescent="0.25">
      <c r="I5319" s="7"/>
    </row>
    <row r="5320" spans="9:9" x14ac:dyDescent="0.25">
      <c r="I5320" s="7"/>
    </row>
    <row r="5321" spans="9:9" x14ac:dyDescent="0.25">
      <c r="I5321" s="7"/>
    </row>
    <row r="5322" spans="9:9" x14ac:dyDescent="0.25">
      <c r="I5322" s="7"/>
    </row>
    <row r="5323" spans="9:9" x14ac:dyDescent="0.25">
      <c r="I5323" s="7"/>
    </row>
    <row r="5324" spans="9:9" x14ac:dyDescent="0.25">
      <c r="I5324" s="7"/>
    </row>
    <row r="5325" spans="9:9" x14ac:dyDescent="0.25">
      <c r="I5325" s="7"/>
    </row>
    <row r="5326" spans="9:9" x14ac:dyDescent="0.25">
      <c r="I5326" s="7"/>
    </row>
    <row r="5327" spans="9:9" x14ac:dyDescent="0.25">
      <c r="I5327" s="7"/>
    </row>
    <row r="5328" spans="9:9" x14ac:dyDescent="0.25">
      <c r="I5328" s="7"/>
    </row>
    <row r="5329" spans="9:9" x14ac:dyDescent="0.25">
      <c r="I5329" s="7"/>
    </row>
    <row r="5330" spans="9:9" x14ac:dyDescent="0.25">
      <c r="I5330" s="7"/>
    </row>
    <row r="5331" spans="9:9" x14ac:dyDescent="0.25">
      <c r="I5331" s="7"/>
    </row>
    <row r="5332" spans="9:9" x14ac:dyDescent="0.25">
      <c r="I5332" s="7"/>
    </row>
    <row r="5333" spans="9:9" x14ac:dyDescent="0.25">
      <c r="I5333" s="7"/>
    </row>
    <row r="5334" spans="9:9" x14ac:dyDescent="0.25">
      <c r="I5334" s="7"/>
    </row>
    <row r="5335" spans="9:9" x14ac:dyDescent="0.25">
      <c r="I5335" s="7"/>
    </row>
    <row r="5336" spans="9:9" x14ac:dyDescent="0.25">
      <c r="I5336" s="7"/>
    </row>
    <row r="5337" spans="9:9" x14ac:dyDescent="0.25">
      <c r="I5337" s="7"/>
    </row>
    <row r="5338" spans="9:9" x14ac:dyDescent="0.25">
      <c r="I5338" s="7"/>
    </row>
    <row r="5339" spans="9:9" x14ac:dyDescent="0.25">
      <c r="I5339" s="7"/>
    </row>
    <row r="5340" spans="9:9" x14ac:dyDescent="0.25">
      <c r="I5340" s="7"/>
    </row>
    <row r="5341" spans="9:9" x14ac:dyDescent="0.25">
      <c r="I5341" s="7"/>
    </row>
    <row r="5342" spans="9:9" x14ac:dyDescent="0.25">
      <c r="I5342" s="7"/>
    </row>
    <row r="5343" spans="9:9" x14ac:dyDescent="0.25">
      <c r="I5343" s="7"/>
    </row>
    <row r="5344" spans="9:9" x14ac:dyDescent="0.25">
      <c r="I5344" s="7"/>
    </row>
    <row r="5345" spans="9:9" x14ac:dyDescent="0.25">
      <c r="I5345" s="7"/>
    </row>
    <row r="5346" spans="9:9" x14ac:dyDescent="0.25">
      <c r="I5346" s="7"/>
    </row>
    <row r="5347" spans="9:9" x14ac:dyDescent="0.25">
      <c r="I5347" s="7"/>
    </row>
    <row r="5348" spans="9:9" x14ac:dyDescent="0.25">
      <c r="I5348" s="7"/>
    </row>
    <row r="5349" spans="9:9" x14ac:dyDescent="0.25">
      <c r="I5349" s="7"/>
    </row>
    <row r="5350" spans="9:9" x14ac:dyDescent="0.25">
      <c r="I5350" s="7"/>
    </row>
    <row r="5351" spans="9:9" x14ac:dyDescent="0.25">
      <c r="I5351" s="7"/>
    </row>
    <row r="5352" spans="9:9" x14ac:dyDescent="0.25">
      <c r="I5352" s="7"/>
    </row>
    <row r="5353" spans="9:9" x14ac:dyDescent="0.25">
      <c r="I5353" s="7"/>
    </row>
    <row r="5354" spans="9:9" x14ac:dyDescent="0.25">
      <c r="I5354" s="7"/>
    </row>
    <row r="5355" spans="9:9" x14ac:dyDescent="0.25">
      <c r="I5355" s="7"/>
    </row>
    <row r="5356" spans="9:9" x14ac:dyDescent="0.25">
      <c r="I5356" s="7"/>
    </row>
    <row r="5357" spans="9:9" x14ac:dyDescent="0.25">
      <c r="I5357" s="7"/>
    </row>
    <row r="5358" spans="9:9" x14ac:dyDescent="0.25">
      <c r="I5358" s="7"/>
    </row>
    <row r="5359" spans="9:9" x14ac:dyDescent="0.25">
      <c r="I5359" s="7"/>
    </row>
    <row r="5360" spans="9:9" x14ac:dyDescent="0.25">
      <c r="I5360" s="7"/>
    </row>
    <row r="5361" spans="9:9" x14ac:dyDescent="0.25">
      <c r="I5361" s="7"/>
    </row>
    <row r="5362" spans="9:9" x14ac:dyDescent="0.25">
      <c r="I5362" s="7"/>
    </row>
    <row r="5363" spans="9:9" x14ac:dyDescent="0.25">
      <c r="I5363" s="7"/>
    </row>
    <row r="5364" spans="9:9" x14ac:dyDescent="0.25">
      <c r="I5364" s="7"/>
    </row>
    <row r="5365" spans="9:9" x14ac:dyDescent="0.25">
      <c r="I5365" s="7"/>
    </row>
    <row r="5366" spans="9:9" x14ac:dyDescent="0.25">
      <c r="I5366" s="7"/>
    </row>
    <row r="5367" spans="9:9" x14ac:dyDescent="0.25">
      <c r="I5367" s="7"/>
    </row>
    <row r="5368" spans="9:9" x14ac:dyDescent="0.25">
      <c r="I5368" s="7"/>
    </row>
    <row r="5369" spans="9:9" x14ac:dyDescent="0.25">
      <c r="I5369" s="7"/>
    </row>
    <row r="5370" spans="9:9" x14ac:dyDescent="0.25">
      <c r="I5370" s="7"/>
    </row>
    <row r="5371" spans="9:9" x14ac:dyDescent="0.25">
      <c r="I5371" s="7"/>
    </row>
    <row r="5372" spans="9:9" x14ac:dyDescent="0.25">
      <c r="I5372" s="7"/>
    </row>
    <row r="5373" spans="9:9" x14ac:dyDescent="0.25">
      <c r="I5373" s="7"/>
    </row>
    <row r="5374" spans="9:9" x14ac:dyDescent="0.25">
      <c r="I5374" s="7"/>
    </row>
    <row r="5375" spans="9:9" x14ac:dyDescent="0.25">
      <c r="I5375" s="7"/>
    </row>
    <row r="5376" spans="9:9" x14ac:dyDescent="0.25">
      <c r="I5376" s="7"/>
    </row>
    <row r="5377" spans="9:9" x14ac:dyDescent="0.25">
      <c r="I5377" s="7"/>
    </row>
    <row r="5378" spans="9:9" x14ac:dyDescent="0.25">
      <c r="I5378" s="7"/>
    </row>
    <row r="5379" spans="9:9" x14ac:dyDescent="0.25">
      <c r="I5379" s="7"/>
    </row>
    <row r="5380" spans="9:9" x14ac:dyDescent="0.25">
      <c r="I5380" s="7"/>
    </row>
    <row r="5381" spans="9:9" x14ac:dyDescent="0.25">
      <c r="I5381" s="7"/>
    </row>
    <row r="5382" spans="9:9" x14ac:dyDescent="0.25">
      <c r="I5382" s="7"/>
    </row>
    <row r="5383" spans="9:9" x14ac:dyDescent="0.25">
      <c r="I5383" s="7"/>
    </row>
    <row r="5384" spans="9:9" x14ac:dyDescent="0.25">
      <c r="I5384" s="7"/>
    </row>
    <row r="5385" spans="9:9" x14ac:dyDescent="0.25">
      <c r="I5385" s="7"/>
    </row>
    <row r="5386" spans="9:9" x14ac:dyDescent="0.25">
      <c r="I5386" s="7"/>
    </row>
    <row r="5387" spans="9:9" x14ac:dyDescent="0.25">
      <c r="I5387" s="7"/>
    </row>
    <row r="5388" spans="9:9" x14ac:dyDescent="0.25">
      <c r="I5388" s="7"/>
    </row>
    <row r="5389" spans="9:9" x14ac:dyDescent="0.25">
      <c r="I5389" s="7"/>
    </row>
    <row r="5390" spans="9:9" x14ac:dyDescent="0.25">
      <c r="I5390" s="7"/>
    </row>
    <row r="5391" spans="9:9" x14ac:dyDescent="0.25">
      <c r="I5391" s="7"/>
    </row>
    <row r="5392" spans="9:9" x14ac:dyDescent="0.25">
      <c r="I5392" s="7"/>
    </row>
    <row r="5393" spans="9:9" x14ac:dyDescent="0.25">
      <c r="I5393" s="7"/>
    </row>
    <row r="5394" spans="9:9" x14ac:dyDescent="0.25">
      <c r="I5394" s="7"/>
    </row>
    <row r="5395" spans="9:9" x14ac:dyDescent="0.25">
      <c r="I5395" s="7"/>
    </row>
    <row r="5396" spans="9:9" x14ac:dyDescent="0.25">
      <c r="I5396" s="7"/>
    </row>
    <row r="5397" spans="9:9" x14ac:dyDescent="0.25">
      <c r="I5397" s="7"/>
    </row>
    <row r="5398" spans="9:9" x14ac:dyDescent="0.25">
      <c r="I5398" s="7"/>
    </row>
    <row r="5399" spans="9:9" x14ac:dyDescent="0.25">
      <c r="I5399" s="7"/>
    </row>
    <row r="5400" spans="9:9" x14ac:dyDescent="0.25">
      <c r="I5400" s="7"/>
    </row>
    <row r="5401" spans="9:9" x14ac:dyDescent="0.25">
      <c r="I5401" s="7"/>
    </row>
    <row r="5402" spans="9:9" x14ac:dyDescent="0.25">
      <c r="I5402" s="7"/>
    </row>
    <row r="5403" spans="9:9" x14ac:dyDescent="0.25">
      <c r="I5403" s="7"/>
    </row>
    <row r="5404" spans="9:9" x14ac:dyDescent="0.25">
      <c r="I5404" s="7"/>
    </row>
    <row r="5405" spans="9:9" x14ac:dyDescent="0.25">
      <c r="I5405" s="7"/>
    </row>
    <row r="5406" spans="9:9" x14ac:dyDescent="0.25">
      <c r="I5406" s="7"/>
    </row>
    <row r="5407" spans="9:9" x14ac:dyDescent="0.25">
      <c r="I5407" s="7"/>
    </row>
    <row r="5408" spans="9:9" x14ac:dyDescent="0.25">
      <c r="I5408" s="7"/>
    </row>
    <row r="5409" spans="9:9" x14ac:dyDescent="0.25">
      <c r="I5409" s="7"/>
    </row>
    <row r="5410" spans="9:9" x14ac:dyDescent="0.25">
      <c r="I5410" s="7"/>
    </row>
    <row r="5411" spans="9:9" x14ac:dyDescent="0.25">
      <c r="I5411" s="7"/>
    </row>
    <row r="5412" spans="9:9" x14ac:dyDescent="0.25">
      <c r="I5412" s="7"/>
    </row>
    <row r="5413" spans="9:9" x14ac:dyDescent="0.25">
      <c r="I5413" s="7"/>
    </row>
    <row r="5414" spans="9:9" x14ac:dyDescent="0.25">
      <c r="I5414" s="7"/>
    </row>
    <row r="5415" spans="9:9" x14ac:dyDescent="0.25">
      <c r="I5415" s="7"/>
    </row>
    <row r="5416" spans="9:9" x14ac:dyDescent="0.25">
      <c r="I5416" s="7"/>
    </row>
    <row r="5417" spans="9:9" x14ac:dyDescent="0.25">
      <c r="I5417" s="7"/>
    </row>
    <row r="5418" spans="9:9" x14ac:dyDescent="0.25">
      <c r="I5418" s="7"/>
    </row>
    <row r="5419" spans="9:9" x14ac:dyDescent="0.25">
      <c r="I5419" s="7"/>
    </row>
    <row r="5420" spans="9:9" x14ac:dyDescent="0.25">
      <c r="I5420" s="7"/>
    </row>
    <row r="5421" spans="9:9" x14ac:dyDescent="0.25">
      <c r="I5421" s="7"/>
    </row>
    <row r="5422" spans="9:9" x14ac:dyDescent="0.25">
      <c r="I5422" s="7"/>
    </row>
    <row r="5423" spans="9:9" x14ac:dyDescent="0.25">
      <c r="I5423" s="7"/>
    </row>
    <row r="5424" spans="9:9" x14ac:dyDescent="0.25">
      <c r="I5424" s="7"/>
    </row>
    <row r="5425" spans="9:9" x14ac:dyDescent="0.25">
      <c r="I5425" s="7"/>
    </row>
    <row r="5426" spans="9:9" x14ac:dyDescent="0.25">
      <c r="I5426" s="7"/>
    </row>
    <row r="5427" spans="9:9" x14ac:dyDescent="0.25">
      <c r="I5427" s="7"/>
    </row>
    <row r="5428" spans="9:9" x14ac:dyDescent="0.25">
      <c r="I5428" s="7"/>
    </row>
    <row r="5429" spans="9:9" x14ac:dyDescent="0.25">
      <c r="I5429" s="7"/>
    </row>
    <row r="5430" spans="9:9" x14ac:dyDescent="0.25">
      <c r="I5430" s="7"/>
    </row>
    <row r="5431" spans="9:9" x14ac:dyDescent="0.25">
      <c r="I5431" s="7"/>
    </row>
    <row r="5432" spans="9:9" x14ac:dyDescent="0.25">
      <c r="I5432" s="7"/>
    </row>
    <row r="5433" spans="9:9" x14ac:dyDescent="0.25">
      <c r="I5433" s="7"/>
    </row>
    <row r="5434" spans="9:9" x14ac:dyDescent="0.25">
      <c r="I5434" s="7"/>
    </row>
    <row r="5435" spans="9:9" x14ac:dyDescent="0.25">
      <c r="I5435" s="7"/>
    </row>
    <row r="5436" spans="9:9" x14ac:dyDescent="0.25">
      <c r="I5436" s="7"/>
    </row>
    <row r="5437" spans="9:9" x14ac:dyDescent="0.25">
      <c r="I5437" s="7"/>
    </row>
    <row r="5438" spans="9:9" x14ac:dyDescent="0.25">
      <c r="I5438" s="7"/>
    </row>
    <row r="5439" spans="9:9" x14ac:dyDescent="0.25">
      <c r="I5439" s="7"/>
    </row>
    <row r="5440" spans="9:9" x14ac:dyDescent="0.25">
      <c r="I5440" s="7"/>
    </row>
    <row r="5441" spans="9:9" x14ac:dyDescent="0.25">
      <c r="I5441" s="7"/>
    </row>
    <row r="5442" spans="9:9" x14ac:dyDescent="0.25">
      <c r="I5442" s="7"/>
    </row>
    <row r="5443" spans="9:9" x14ac:dyDescent="0.25">
      <c r="I5443" s="7"/>
    </row>
    <row r="5444" spans="9:9" x14ac:dyDescent="0.25">
      <c r="I5444" s="7"/>
    </row>
    <row r="5445" spans="9:9" x14ac:dyDescent="0.25">
      <c r="I5445" s="7"/>
    </row>
    <row r="5446" spans="9:9" x14ac:dyDescent="0.25">
      <c r="I5446" s="7"/>
    </row>
    <row r="5447" spans="9:9" x14ac:dyDescent="0.25">
      <c r="I5447" s="7"/>
    </row>
    <row r="5448" spans="9:9" x14ac:dyDescent="0.25">
      <c r="I5448" s="7"/>
    </row>
    <row r="5449" spans="9:9" x14ac:dyDescent="0.25">
      <c r="I5449" s="7"/>
    </row>
    <row r="5450" spans="9:9" x14ac:dyDescent="0.25">
      <c r="I5450" s="7"/>
    </row>
    <row r="5451" spans="9:9" x14ac:dyDescent="0.25">
      <c r="I5451" s="7"/>
    </row>
    <row r="5452" spans="9:9" x14ac:dyDescent="0.25">
      <c r="I5452" s="7"/>
    </row>
    <row r="5453" spans="9:9" x14ac:dyDescent="0.25">
      <c r="I5453" s="7"/>
    </row>
    <row r="5454" spans="9:9" x14ac:dyDescent="0.25">
      <c r="I5454" s="7"/>
    </row>
    <row r="5455" spans="9:9" x14ac:dyDescent="0.25">
      <c r="I5455" s="7"/>
    </row>
    <row r="5456" spans="9:9" x14ac:dyDescent="0.25">
      <c r="I5456" s="7"/>
    </row>
    <row r="5457" spans="9:9" x14ac:dyDescent="0.25">
      <c r="I5457" s="7"/>
    </row>
    <row r="5458" spans="9:9" x14ac:dyDescent="0.25">
      <c r="I5458" s="7"/>
    </row>
    <row r="5459" spans="9:9" x14ac:dyDescent="0.25">
      <c r="I5459" s="7"/>
    </row>
    <row r="5460" spans="9:9" x14ac:dyDescent="0.25">
      <c r="I5460" s="7"/>
    </row>
    <row r="5461" spans="9:9" x14ac:dyDescent="0.25">
      <c r="I5461" s="7"/>
    </row>
    <row r="5462" spans="9:9" x14ac:dyDescent="0.25">
      <c r="I5462" s="7"/>
    </row>
    <row r="5463" spans="9:9" x14ac:dyDescent="0.25">
      <c r="I5463" s="7"/>
    </row>
    <row r="5464" spans="9:9" x14ac:dyDescent="0.25">
      <c r="I5464" s="7"/>
    </row>
    <row r="5465" spans="9:9" x14ac:dyDescent="0.25">
      <c r="I5465" s="7"/>
    </row>
    <row r="5466" spans="9:9" x14ac:dyDescent="0.25">
      <c r="I5466" s="7"/>
    </row>
    <row r="5467" spans="9:9" x14ac:dyDescent="0.25">
      <c r="I5467" s="7"/>
    </row>
    <row r="5468" spans="9:9" x14ac:dyDescent="0.25">
      <c r="I5468" s="7"/>
    </row>
    <row r="5469" spans="9:9" x14ac:dyDescent="0.25">
      <c r="I5469" s="7"/>
    </row>
    <row r="5470" spans="9:9" x14ac:dyDescent="0.25">
      <c r="I5470" s="7"/>
    </row>
    <row r="5471" spans="9:9" x14ac:dyDescent="0.25">
      <c r="I5471" s="7"/>
    </row>
    <row r="5472" spans="9:9" x14ac:dyDescent="0.25">
      <c r="I5472" s="7"/>
    </row>
    <row r="5473" spans="9:9" x14ac:dyDescent="0.25">
      <c r="I5473" s="7"/>
    </row>
    <row r="5474" spans="9:9" x14ac:dyDescent="0.25">
      <c r="I5474" s="7"/>
    </row>
    <row r="5475" spans="9:9" x14ac:dyDescent="0.25">
      <c r="I5475" s="7"/>
    </row>
    <row r="5476" spans="9:9" x14ac:dyDescent="0.25">
      <c r="I5476" s="7"/>
    </row>
    <row r="5477" spans="9:9" x14ac:dyDescent="0.25">
      <c r="I5477" s="7"/>
    </row>
    <row r="5478" spans="9:9" x14ac:dyDescent="0.25">
      <c r="I5478" s="7"/>
    </row>
    <row r="5479" spans="9:9" x14ac:dyDescent="0.25">
      <c r="I5479" s="7"/>
    </row>
    <row r="5480" spans="9:9" x14ac:dyDescent="0.25">
      <c r="I5480" s="7"/>
    </row>
    <row r="5481" spans="9:9" x14ac:dyDescent="0.25">
      <c r="I5481" s="7"/>
    </row>
    <row r="5482" spans="9:9" x14ac:dyDescent="0.25">
      <c r="I5482" s="7"/>
    </row>
    <row r="5483" spans="9:9" x14ac:dyDescent="0.25">
      <c r="I5483" s="7"/>
    </row>
    <row r="5484" spans="9:9" x14ac:dyDescent="0.25">
      <c r="I5484" s="7"/>
    </row>
    <row r="5485" spans="9:9" x14ac:dyDescent="0.25">
      <c r="I5485" s="7"/>
    </row>
    <row r="5486" spans="9:9" x14ac:dyDescent="0.25">
      <c r="I5486" s="7"/>
    </row>
    <row r="5487" spans="9:9" x14ac:dyDescent="0.25">
      <c r="I5487" s="7"/>
    </row>
    <row r="5488" spans="9:9" x14ac:dyDescent="0.25">
      <c r="I5488" s="7"/>
    </row>
    <row r="5489" spans="9:9" x14ac:dyDescent="0.25">
      <c r="I5489" s="7"/>
    </row>
    <row r="5490" spans="9:9" x14ac:dyDescent="0.25">
      <c r="I5490" s="7"/>
    </row>
    <row r="5491" spans="9:9" x14ac:dyDescent="0.25">
      <c r="I5491" s="7"/>
    </row>
    <row r="5492" spans="9:9" x14ac:dyDescent="0.25">
      <c r="I5492" s="7"/>
    </row>
    <row r="5493" spans="9:9" x14ac:dyDescent="0.25">
      <c r="I5493" s="7"/>
    </row>
    <row r="5494" spans="9:9" x14ac:dyDescent="0.25">
      <c r="I5494" s="7"/>
    </row>
    <row r="5495" spans="9:9" x14ac:dyDescent="0.25">
      <c r="I5495" s="7"/>
    </row>
    <row r="5496" spans="9:9" x14ac:dyDescent="0.25">
      <c r="I5496" s="7"/>
    </row>
    <row r="5497" spans="9:9" x14ac:dyDescent="0.25">
      <c r="I5497" s="7"/>
    </row>
    <row r="5498" spans="9:9" x14ac:dyDescent="0.25">
      <c r="I5498" s="7"/>
    </row>
    <row r="5499" spans="9:9" x14ac:dyDescent="0.25">
      <c r="I5499" s="7"/>
    </row>
    <row r="5500" spans="9:9" x14ac:dyDescent="0.25">
      <c r="I5500" s="7"/>
    </row>
    <row r="5501" spans="9:9" x14ac:dyDescent="0.25">
      <c r="I5501" s="7"/>
    </row>
    <row r="5502" spans="9:9" x14ac:dyDescent="0.25">
      <c r="I5502" s="7"/>
    </row>
    <row r="5503" spans="9:9" x14ac:dyDescent="0.25">
      <c r="I5503" s="7"/>
    </row>
    <row r="5504" spans="9:9" x14ac:dyDescent="0.25">
      <c r="I5504" s="7"/>
    </row>
    <row r="5505" spans="9:9" x14ac:dyDescent="0.25">
      <c r="I5505" s="7"/>
    </row>
    <row r="5506" spans="9:9" x14ac:dyDescent="0.25">
      <c r="I5506" s="7"/>
    </row>
    <row r="5507" spans="9:9" x14ac:dyDescent="0.25">
      <c r="I5507" s="7"/>
    </row>
    <row r="5508" spans="9:9" x14ac:dyDescent="0.25">
      <c r="I5508" s="7"/>
    </row>
    <row r="5509" spans="9:9" x14ac:dyDescent="0.25">
      <c r="I5509" s="7"/>
    </row>
    <row r="5510" spans="9:9" x14ac:dyDescent="0.25">
      <c r="I5510" s="7"/>
    </row>
    <row r="5511" spans="9:9" x14ac:dyDescent="0.25">
      <c r="I5511" s="7"/>
    </row>
    <row r="5512" spans="9:9" x14ac:dyDescent="0.25">
      <c r="I5512" s="7"/>
    </row>
    <row r="5513" spans="9:9" x14ac:dyDescent="0.25">
      <c r="I5513" s="7"/>
    </row>
    <row r="5514" spans="9:9" x14ac:dyDescent="0.25">
      <c r="I5514" s="7"/>
    </row>
    <row r="5515" spans="9:9" x14ac:dyDescent="0.25">
      <c r="I5515" s="7"/>
    </row>
    <row r="5516" spans="9:9" x14ac:dyDescent="0.25">
      <c r="I5516" s="7"/>
    </row>
    <row r="5517" spans="9:9" x14ac:dyDescent="0.25">
      <c r="I5517" s="7"/>
    </row>
    <row r="5518" spans="9:9" x14ac:dyDescent="0.25">
      <c r="I5518" s="7"/>
    </row>
    <row r="5519" spans="9:9" x14ac:dyDescent="0.25">
      <c r="I5519" s="7"/>
    </row>
    <row r="5520" spans="9:9" x14ac:dyDescent="0.25">
      <c r="I5520" s="7"/>
    </row>
    <row r="5521" spans="9:9" x14ac:dyDescent="0.25">
      <c r="I5521" s="7"/>
    </row>
    <row r="5522" spans="9:9" x14ac:dyDescent="0.25">
      <c r="I5522" s="7"/>
    </row>
    <row r="5523" spans="9:9" x14ac:dyDescent="0.25">
      <c r="I5523" s="7"/>
    </row>
    <row r="5524" spans="9:9" x14ac:dyDescent="0.25">
      <c r="I5524" s="7"/>
    </row>
    <row r="5525" spans="9:9" x14ac:dyDescent="0.25">
      <c r="I5525" s="7"/>
    </row>
    <row r="5526" spans="9:9" x14ac:dyDescent="0.25">
      <c r="I5526" s="7"/>
    </row>
    <row r="5527" spans="9:9" x14ac:dyDescent="0.25">
      <c r="I5527" s="7"/>
    </row>
    <row r="5528" spans="9:9" x14ac:dyDescent="0.25">
      <c r="I5528" s="7"/>
    </row>
    <row r="5529" spans="9:9" x14ac:dyDescent="0.25">
      <c r="I5529" s="7"/>
    </row>
    <row r="5530" spans="9:9" x14ac:dyDescent="0.25">
      <c r="I5530" s="7"/>
    </row>
    <row r="5531" spans="9:9" x14ac:dyDescent="0.25">
      <c r="I5531" s="7"/>
    </row>
    <row r="5532" spans="9:9" x14ac:dyDescent="0.25">
      <c r="I5532" s="7"/>
    </row>
    <row r="5533" spans="9:9" x14ac:dyDescent="0.25">
      <c r="I5533" s="7"/>
    </row>
    <row r="5534" spans="9:9" x14ac:dyDescent="0.25">
      <c r="I5534" s="7"/>
    </row>
    <row r="5535" spans="9:9" x14ac:dyDescent="0.25">
      <c r="I5535" s="7"/>
    </row>
    <row r="5536" spans="9:9" x14ac:dyDescent="0.25">
      <c r="I5536" s="7"/>
    </row>
    <row r="5537" spans="9:9" x14ac:dyDescent="0.25">
      <c r="I5537" s="7"/>
    </row>
    <row r="5538" spans="9:9" x14ac:dyDescent="0.25">
      <c r="I5538" s="7"/>
    </row>
    <row r="5539" spans="9:9" x14ac:dyDescent="0.25">
      <c r="I5539" s="7"/>
    </row>
    <row r="5540" spans="9:9" x14ac:dyDescent="0.25">
      <c r="I5540" s="7"/>
    </row>
    <row r="5541" spans="9:9" x14ac:dyDescent="0.25">
      <c r="I5541" s="7"/>
    </row>
    <row r="5542" spans="9:9" x14ac:dyDescent="0.25">
      <c r="I5542" s="7"/>
    </row>
    <row r="5543" spans="9:9" x14ac:dyDescent="0.25">
      <c r="I5543" s="7"/>
    </row>
    <row r="5544" spans="9:9" x14ac:dyDescent="0.25">
      <c r="I5544" s="7"/>
    </row>
    <row r="5545" spans="9:9" x14ac:dyDescent="0.25">
      <c r="I5545" s="7"/>
    </row>
    <row r="5546" spans="9:9" x14ac:dyDescent="0.25">
      <c r="I5546" s="7"/>
    </row>
    <row r="5547" spans="9:9" x14ac:dyDescent="0.25">
      <c r="I5547" s="7"/>
    </row>
    <row r="5548" spans="9:9" x14ac:dyDescent="0.25">
      <c r="I5548" s="7"/>
    </row>
    <row r="5549" spans="9:9" x14ac:dyDescent="0.25">
      <c r="I5549" s="7"/>
    </row>
    <row r="5550" spans="9:9" x14ac:dyDescent="0.25">
      <c r="I5550" s="7"/>
    </row>
    <row r="5551" spans="9:9" x14ac:dyDescent="0.25">
      <c r="I5551" s="7"/>
    </row>
    <row r="5552" spans="9:9" x14ac:dyDescent="0.25">
      <c r="I5552" s="7"/>
    </row>
    <row r="5553" spans="9:9" x14ac:dyDescent="0.25">
      <c r="I5553" s="7"/>
    </row>
    <row r="5554" spans="9:9" x14ac:dyDescent="0.25">
      <c r="I5554" s="7"/>
    </row>
    <row r="5555" spans="9:9" x14ac:dyDescent="0.25">
      <c r="I5555" s="7"/>
    </row>
    <row r="5556" spans="9:9" x14ac:dyDescent="0.25">
      <c r="I5556" s="7"/>
    </row>
    <row r="5557" spans="9:9" x14ac:dyDescent="0.25">
      <c r="I5557" s="7"/>
    </row>
    <row r="5558" spans="9:9" x14ac:dyDescent="0.25">
      <c r="I5558" s="7"/>
    </row>
    <row r="5559" spans="9:9" x14ac:dyDescent="0.25">
      <c r="I5559" s="7"/>
    </row>
    <row r="5560" spans="9:9" x14ac:dyDescent="0.25">
      <c r="I5560" s="7"/>
    </row>
    <row r="5561" spans="9:9" x14ac:dyDescent="0.25">
      <c r="I5561" s="7"/>
    </row>
    <row r="5562" spans="9:9" x14ac:dyDescent="0.25">
      <c r="I5562" s="7"/>
    </row>
    <row r="5563" spans="9:9" x14ac:dyDescent="0.25">
      <c r="I5563" s="7"/>
    </row>
    <row r="5564" spans="9:9" x14ac:dyDescent="0.25">
      <c r="I5564" s="7"/>
    </row>
    <row r="5565" spans="9:9" x14ac:dyDescent="0.25">
      <c r="I5565" s="7"/>
    </row>
    <row r="5566" spans="9:9" x14ac:dyDescent="0.25">
      <c r="I5566" s="7"/>
    </row>
    <row r="5567" spans="9:9" x14ac:dyDescent="0.25">
      <c r="I5567" s="7"/>
    </row>
    <row r="5568" spans="9:9" x14ac:dyDescent="0.25">
      <c r="I5568" s="7"/>
    </row>
    <row r="5569" spans="9:9" x14ac:dyDescent="0.25">
      <c r="I5569" s="7"/>
    </row>
    <row r="5570" spans="9:9" x14ac:dyDescent="0.25">
      <c r="I5570" s="7"/>
    </row>
    <row r="5571" spans="9:9" x14ac:dyDescent="0.25">
      <c r="I5571" s="7"/>
    </row>
    <row r="5572" spans="9:9" x14ac:dyDescent="0.25">
      <c r="I5572" s="7"/>
    </row>
    <row r="5573" spans="9:9" x14ac:dyDescent="0.25">
      <c r="I5573" s="7"/>
    </row>
    <row r="5574" spans="9:9" x14ac:dyDescent="0.25">
      <c r="I5574" s="7"/>
    </row>
    <row r="5575" spans="9:9" x14ac:dyDescent="0.25">
      <c r="I5575" s="7"/>
    </row>
    <row r="5576" spans="9:9" x14ac:dyDescent="0.25">
      <c r="I5576" s="7"/>
    </row>
    <row r="5577" spans="9:9" x14ac:dyDescent="0.25">
      <c r="I5577" s="7"/>
    </row>
    <row r="5578" spans="9:9" x14ac:dyDescent="0.25">
      <c r="I5578" s="7"/>
    </row>
    <row r="5579" spans="9:9" x14ac:dyDescent="0.25">
      <c r="I5579" s="7"/>
    </row>
    <row r="5580" spans="9:9" x14ac:dyDescent="0.25">
      <c r="I5580" s="7"/>
    </row>
    <row r="5581" spans="9:9" x14ac:dyDescent="0.25">
      <c r="I5581" s="7"/>
    </row>
    <row r="5582" spans="9:9" x14ac:dyDescent="0.25">
      <c r="I5582" s="7"/>
    </row>
    <row r="5583" spans="9:9" x14ac:dyDescent="0.25">
      <c r="I5583" s="7"/>
    </row>
    <row r="5584" spans="9:9" x14ac:dyDescent="0.25">
      <c r="I5584" s="7"/>
    </row>
    <row r="5585" spans="9:9" x14ac:dyDescent="0.25">
      <c r="I5585" s="7"/>
    </row>
    <row r="5586" spans="9:9" x14ac:dyDescent="0.25">
      <c r="I5586" s="7"/>
    </row>
    <row r="5587" spans="9:9" x14ac:dyDescent="0.25">
      <c r="I5587" s="7"/>
    </row>
    <row r="5588" spans="9:9" x14ac:dyDescent="0.25">
      <c r="I5588" s="7"/>
    </row>
    <row r="5589" spans="9:9" x14ac:dyDescent="0.25">
      <c r="I5589" s="7"/>
    </row>
    <row r="5590" spans="9:9" x14ac:dyDescent="0.25">
      <c r="I5590" s="7"/>
    </row>
    <row r="5591" spans="9:9" x14ac:dyDescent="0.25">
      <c r="I5591" s="7"/>
    </row>
    <row r="5592" spans="9:9" x14ac:dyDescent="0.25">
      <c r="I5592" s="7"/>
    </row>
    <row r="5593" spans="9:9" x14ac:dyDescent="0.25">
      <c r="I5593" s="7"/>
    </row>
    <row r="5594" spans="9:9" x14ac:dyDescent="0.25">
      <c r="I5594" s="7"/>
    </row>
    <row r="5595" spans="9:9" x14ac:dyDescent="0.25">
      <c r="I5595" s="7"/>
    </row>
    <row r="5596" spans="9:9" x14ac:dyDescent="0.25">
      <c r="I5596" s="7"/>
    </row>
    <row r="5597" spans="9:9" x14ac:dyDescent="0.25">
      <c r="I5597" s="7"/>
    </row>
    <row r="5598" spans="9:9" x14ac:dyDescent="0.25">
      <c r="I5598" s="7"/>
    </row>
    <row r="5599" spans="9:9" x14ac:dyDescent="0.25">
      <c r="I5599" s="7"/>
    </row>
    <row r="5600" spans="9:9" x14ac:dyDescent="0.25">
      <c r="I5600" s="7"/>
    </row>
    <row r="5601" spans="9:9" x14ac:dyDescent="0.25">
      <c r="I5601" s="7"/>
    </row>
    <row r="5602" spans="9:9" x14ac:dyDescent="0.25">
      <c r="I5602" s="7"/>
    </row>
    <row r="5603" spans="9:9" x14ac:dyDescent="0.25">
      <c r="I5603" s="7"/>
    </row>
    <row r="5604" spans="9:9" x14ac:dyDescent="0.25">
      <c r="I5604" s="7"/>
    </row>
    <row r="5605" spans="9:9" x14ac:dyDescent="0.25">
      <c r="I5605" s="7"/>
    </row>
    <row r="5606" spans="9:9" x14ac:dyDescent="0.25">
      <c r="I5606" s="7"/>
    </row>
    <row r="5607" spans="9:9" x14ac:dyDescent="0.25">
      <c r="I5607" s="7"/>
    </row>
    <row r="5608" spans="9:9" x14ac:dyDescent="0.25">
      <c r="I5608" s="7"/>
    </row>
    <row r="5609" spans="9:9" x14ac:dyDescent="0.25">
      <c r="I5609" s="7"/>
    </row>
    <row r="5610" spans="9:9" x14ac:dyDescent="0.25">
      <c r="I5610" s="7"/>
    </row>
    <row r="5611" spans="9:9" x14ac:dyDescent="0.25">
      <c r="I5611" s="7"/>
    </row>
    <row r="5612" spans="9:9" x14ac:dyDescent="0.25">
      <c r="I5612" s="7"/>
    </row>
    <row r="5613" spans="9:9" x14ac:dyDescent="0.25">
      <c r="I5613" s="7"/>
    </row>
    <row r="5614" spans="9:9" x14ac:dyDescent="0.25">
      <c r="I5614" s="7"/>
    </row>
    <row r="5615" spans="9:9" x14ac:dyDescent="0.25">
      <c r="I5615" s="7"/>
    </row>
    <row r="5616" spans="9:9" x14ac:dyDescent="0.25">
      <c r="I5616" s="7"/>
    </row>
    <row r="5617" spans="9:9" x14ac:dyDescent="0.25">
      <c r="I5617" s="7"/>
    </row>
    <row r="5618" spans="9:9" x14ac:dyDescent="0.25">
      <c r="I5618" s="7"/>
    </row>
    <row r="5619" spans="9:9" x14ac:dyDescent="0.25">
      <c r="I5619" s="7"/>
    </row>
    <row r="5620" spans="9:9" x14ac:dyDescent="0.25">
      <c r="I5620" s="7"/>
    </row>
    <row r="5621" spans="9:9" x14ac:dyDescent="0.25">
      <c r="I5621" s="7"/>
    </row>
    <row r="5622" spans="9:9" x14ac:dyDescent="0.25">
      <c r="I5622" s="7"/>
    </row>
    <row r="5623" spans="9:9" x14ac:dyDescent="0.25">
      <c r="I5623" s="7"/>
    </row>
    <row r="5624" spans="9:9" x14ac:dyDescent="0.25">
      <c r="I5624" s="7"/>
    </row>
    <row r="5625" spans="9:9" x14ac:dyDescent="0.25">
      <c r="I5625" s="7"/>
    </row>
    <row r="5626" spans="9:9" x14ac:dyDescent="0.25">
      <c r="I5626" s="7"/>
    </row>
    <row r="5627" spans="9:9" x14ac:dyDescent="0.25">
      <c r="I5627" s="7"/>
    </row>
    <row r="5628" spans="9:9" x14ac:dyDescent="0.25">
      <c r="I5628" s="7"/>
    </row>
    <row r="5629" spans="9:9" x14ac:dyDescent="0.25">
      <c r="I5629" s="7"/>
    </row>
    <row r="5630" spans="9:9" x14ac:dyDescent="0.25">
      <c r="I5630" s="7"/>
    </row>
    <row r="5631" spans="9:9" x14ac:dyDescent="0.25">
      <c r="I5631" s="7"/>
    </row>
    <row r="5632" spans="9:9" x14ac:dyDescent="0.25">
      <c r="I5632" s="7"/>
    </row>
    <row r="5633" spans="9:9" x14ac:dyDescent="0.25">
      <c r="I5633" s="7"/>
    </row>
    <row r="5634" spans="9:9" x14ac:dyDescent="0.25">
      <c r="I5634" s="7"/>
    </row>
    <row r="5635" spans="9:9" x14ac:dyDescent="0.25">
      <c r="I5635" s="7"/>
    </row>
    <row r="5636" spans="9:9" x14ac:dyDescent="0.25">
      <c r="I5636" s="7"/>
    </row>
    <row r="5637" spans="9:9" x14ac:dyDescent="0.25">
      <c r="I5637" s="7"/>
    </row>
    <row r="5638" spans="9:9" x14ac:dyDescent="0.25">
      <c r="I5638" s="7"/>
    </row>
    <row r="5639" spans="9:9" x14ac:dyDescent="0.25">
      <c r="I5639" s="7"/>
    </row>
    <row r="5640" spans="9:9" x14ac:dyDescent="0.25">
      <c r="I5640" s="7"/>
    </row>
    <row r="5641" spans="9:9" x14ac:dyDescent="0.25">
      <c r="I5641" s="7"/>
    </row>
    <row r="5642" spans="9:9" x14ac:dyDescent="0.25">
      <c r="I5642" s="7"/>
    </row>
    <row r="5643" spans="9:9" x14ac:dyDescent="0.25">
      <c r="I5643" s="7"/>
    </row>
    <row r="5644" spans="9:9" x14ac:dyDescent="0.25">
      <c r="I5644" s="7"/>
    </row>
    <row r="5645" spans="9:9" x14ac:dyDescent="0.25">
      <c r="I5645" s="7"/>
    </row>
    <row r="5646" spans="9:9" x14ac:dyDescent="0.25">
      <c r="I5646" s="7"/>
    </row>
    <row r="5647" spans="9:9" x14ac:dyDescent="0.25">
      <c r="I5647" s="7"/>
    </row>
    <row r="5648" spans="9:9" x14ac:dyDescent="0.25">
      <c r="I5648" s="7"/>
    </row>
    <row r="5649" spans="9:9" x14ac:dyDescent="0.25">
      <c r="I5649" s="7"/>
    </row>
    <row r="5650" spans="9:9" x14ac:dyDescent="0.25">
      <c r="I5650" s="7"/>
    </row>
    <row r="5651" spans="9:9" x14ac:dyDescent="0.25">
      <c r="I5651" s="7"/>
    </row>
    <row r="5652" spans="9:9" x14ac:dyDescent="0.25">
      <c r="I5652" s="7"/>
    </row>
    <row r="5653" spans="9:9" x14ac:dyDescent="0.25">
      <c r="I5653" s="7"/>
    </row>
    <row r="5654" spans="9:9" x14ac:dyDescent="0.25">
      <c r="I5654" s="7"/>
    </row>
    <row r="5655" spans="9:9" x14ac:dyDescent="0.25">
      <c r="I5655" s="7"/>
    </row>
    <row r="5656" spans="9:9" x14ac:dyDescent="0.25">
      <c r="I5656" s="7"/>
    </row>
    <row r="5657" spans="9:9" x14ac:dyDescent="0.25">
      <c r="I5657" s="7"/>
    </row>
    <row r="5658" spans="9:9" x14ac:dyDescent="0.25">
      <c r="I5658" s="7"/>
    </row>
    <row r="5659" spans="9:9" x14ac:dyDescent="0.25">
      <c r="I5659" s="7"/>
    </row>
    <row r="5660" spans="9:9" x14ac:dyDescent="0.25">
      <c r="I5660" s="7"/>
    </row>
    <row r="5661" spans="9:9" x14ac:dyDescent="0.25">
      <c r="I5661" s="7"/>
    </row>
    <row r="5662" spans="9:9" x14ac:dyDescent="0.25">
      <c r="I5662" s="7"/>
    </row>
    <row r="5663" spans="9:9" x14ac:dyDescent="0.25">
      <c r="I5663" s="7"/>
    </row>
    <row r="5664" spans="9:9" x14ac:dyDescent="0.25">
      <c r="I5664" s="7"/>
    </row>
    <row r="5665" spans="9:9" x14ac:dyDescent="0.25">
      <c r="I5665" s="7"/>
    </row>
    <row r="5666" spans="9:9" x14ac:dyDescent="0.25">
      <c r="I5666" s="7"/>
    </row>
    <row r="5667" spans="9:9" x14ac:dyDescent="0.25">
      <c r="I5667" s="7"/>
    </row>
    <row r="5668" spans="9:9" x14ac:dyDescent="0.25">
      <c r="I5668" s="7"/>
    </row>
    <row r="5669" spans="9:9" x14ac:dyDescent="0.25">
      <c r="I5669" s="7"/>
    </row>
    <row r="5670" spans="9:9" x14ac:dyDescent="0.25">
      <c r="I5670" s="7"/>
    </row>
    <row r="5671" spans="9:9" x14ac:dyDescent="0.25">
      <c r="I5671" s="7"/>
    </row>
    <row r="5672" spans="9:9" x14ac:dyDescent="0.25">
      <c r="I5672" s="7"/>
    </row>
    <row r="5673" spans="9:9" x14ac:dyDescent="0.25">
      <c r="I5673" s="7"/>
    </row>
    <row r="5674" spans="9:9" x14ac:dyDescent="0.25">
      <c r="I5674" s="7"/>
    </row>
    <row r="5675" spans="9:9" x14ac:dyDescent="0.25">
      <c r="I5675" s="7"/>
    </row>
    <row r="5676" spans="9:9" x14ac:dyDescent="0.25">
      <c r="I5676" s="7"/>
    </row>
    <row r="5677" spans="9:9" x14ac:dyDescent="0.25">
      <c r="I5677" s="7"/>
    </row>
    <row r="5678" spans="9:9" x14ac:dyDescent="0.25">
      <c r="I5678" s="7"/>
    </row>
    <row r="5679" spans="9:9" x14ac:dyDescent="0.25">
      <c r="I5679" s="7"/>
    </row>
    <row r="5680" spans="9:9" x14ac:dyDescent="0.25">
      <c r="I5680" s="7"/>
    </row>
    <row r="5681" spans="9:9" x14ac:dyDescent="0.25">
      <c r="I5681" s="7"/>
    </row>
    <row r="5682" spans="9:9" x14ac:dyDescent="0.25">
      <c r="I5682" s="7"/>
    </row>
    <row r="5683" spans="9:9" x14ac:dyDescent="0.25">
      <c r="I5683" s="7"/>
    </row>
    <row r="5684" spans="9:9" x14ac:dyDescent="0.25">
      <c r="I5684" s="7"/>
    </row>
    <row r="5685" spans="9:9" x14ac:dyDescent="0.25">
      <c r="I5685" s="7"/>
    </row>
    <row r="5686" spans="9:9" x14ac:dyDescent="0.25">
      <c r="I5686" s="7"/>
    </row>
    <row r="5687" spans="9:9" x14ac:dyDescent="0.25">
      <c r="I5687" s="7"/>
    </row>
    <row r="5688" spans="9:9" x14ac:dyDescent="0.25">
      <c r="I5688" s="7"/>
    </row>
    <row r="5689" spans="9:9" x14ac:dyDescent="0.25">
      <c r="I5689" s="7"/>
    </row>
    <row r="5690" spans="9:9" x14ac:dyDescent="0.25">
      <c r="I5690" s="7"/>
    </row>
    <row r="5691" spans="9:9" x14ac:dyDescent="0.25">
      <c r="I5691" s="7"/>
    </row>
    <row r="5692" spans="9:9" x14ac:dyDescent="0.25">
      <c r="I5692" s="7"/>
    </row>
    <row r="5693" spans="9:9" x14ac:dyDescent="0.25">
      <c r="I5693" s="7"/>
    </row>
    <row r="5694" spans="9:9" x14ac:dyDescent="0.25">
      <c r="I5694" s="7"/>
    </row>
    <row r="5695" spans="9:9" x14ac:dyDescent="0.25">
      <c r="I5695" s="7"/>
    </row>
    <row r="5696" spans="9:9" x14ac:dyDescent="0.25">
      <c r="I5696" s="7"/>
    </row>
    <row r="5697" spans="9:9" x14ac:dyDescent="0.25">
      <c r="I5697" s="7"/>
    </row>
    <row r="5698" spans="9:9" x14ac:dyDescent="0.25">
      <c r="I5698" s="7"/>
    </row>
    <row r="5699" spans="9:9" x14ac:dyDescent="0.25">
      <c r="I5699" s="7"/>
    </row>
    <row r="5700" spans="9:9" x14ac:dyDescent="0.25">
      <c r="I5700" s="7"/>
    </row>
    <row r="5701" spans="9:9" x14ac:dyDescent="0.25">
      <c r="I5701" s="7"/>
    </row>
    <row r="5702" spans="9:9" x14ac:dyDescent="0.25">
      <c r="I5702" s="7"/>
    </row>
    <row r="5703" spans="9:9" x14ac:dyDescent="0.25">
      <c r="I5703" s="7"/>
    </row>
    <row r="5704" spans="9:9" x14ac:dyDescent="0.25">
      <c r="I5704" s="7"/>
    </row>
    <row r="5705" spans="9:9" x14ac:dyDescent="0.25">
      <c r="I5705" s="7"/>
    </row>
    <row r="5706" spans="9:9" x14ac:dyDescent="0.25">
      <c r="I5706" s="7"/>
    </row>
    <row r="5707" spans="9:9" x14ac:dyDescent="0.25">
      <c r="I5707" s="7"/>
    </row>
    <row r="5708" spans="9:9" x14ac:dyDescent="0.25">
      <c r="I5708" s="7"/>
    </row>
    <row r="5709" spans="9:9" x14ac:dyDescent="0.25">
      <c r="I5709" s="7"/>
    </row>
    <row r="5710" spans="9:9" x14ac:dyDescent="0.25">
      <c r="I5710" s="7"/>
    </row>
    <row r="5711" spans="9:9" x14ac:dyDescent="0.25">
      <c r="I5711" s="7"/>
    </row>
    <row r="5712" spans="9:9" x14ac:dyDescent="0.25">
      <c r="I5712" s="7"/>
    </row>
    <row r="5713" spans="9:9" x14ac:dyDescent="0.25">
      <c r="I5713" s="7"/>
    </row>
    <row r="5714" spans="9:9" x14ac:dyDescent="0.25">
      <c r="I5714" s="7"/>
    </row>
    <row r="5715" spans="9:9" x14ac:dyDescent="0.25">
      <c r="I5715" s="7"/>
    </row>
    <row r="5716" spans="9:9" x14ac:dyDescent="0.25">
      <c r="I5716" s="7"/>
    </row>
    <row r="5717" spans="9:9" x14ac:dyDescent="0.25">
      <c r="I5717" s="7"/>
    </row>
    <row r="5718" spans="9:9" x14ac:dyDescent="0.25">
      <c r="I5718" s="7"/>
    </row>
    <row r="5719" spans="9:9" x14ac:dyDescent="0.25">
      <c r="I5719" s="7"/>
    </row>
    <row r="5720" spans="9:9" x14ac:dyDescent="0.25">
      <c r="I5720" s="7"/>
    </row>
    <row r="5721" spans="9:9" x14ac:dyDescent="0.25">
      <c r="I5721" s="7"/>
    </row>
    <row r="5722" spans="9:9" x14ac:dyDescent="0.25">
      <c r="I5722" s="7"/>
    </row>
    <row r="5723" spans="9:9" x14ac:dyDescent="0.25">
      <c r="I5723" s="7"/>
    </row>
    <row r="5724" spans="9:9" x14ac:dyDescent="0.25">
      <c r="I5724" s="7"/>
    </row>
    <row r="5725" spans="9:9" x14ac:dyDescent="0.25">
      <c r="I5725" s="7"/>
    </row>
    <row r="5726" spans="9:9" x14ac:dyDescent="0.25">
      <c r="I5726" s="7"/>
    </row>
    <row r="5727" spans="9:9" x14ac:dyDescent="0.25">
      <c r="I5727" s="7"/>
    </row>
    <row r="5728" spans="9:9" x14ac:dyDescent="0.25">
      <c r="I5728" s="7"/>
    </row>
    <row r="5729" spans="9:9" x14ac:dyDescent="0.25">
      <c r="I5729" s="7"/>
    </row>
    <row r="5730" spans="9:9" x14ac:dyDescent="0.25">
      <c r="I5730" s="7"/>
    </row>
    <row r="5731" spans="9:9" x14ac:dyDescent="0.25">
      <c r="I5731" s="7"/>
    </row>
    <row r="5732" spans="9:9" x14ac:dyDescent="0.25">
      <c r="I5732" s="7"/>
    </row>
    <row r="5733" spans="9:9" x14ac:dyDescent="0.25">
      <c r="I5733" s="7"/>
    </row>
    <row r="5734" spans="9:9" x14ac:dyDescent="0.25">
      <c r="I5734" s="7"/>
    </row>
    <row r="5735" spans="9:9" x14ac:dyDescent="0.25">
      <c r="I5735" s="7"/>
    </row>
    <row r="5736" spans="9:9" x14ac:dyDescent="0.25">
      <c r="I5736" s="7"/>
    </row>
    <row r="5737" spans="9:9" x14ac:dyDescent="0.25">
      <c r="I5737" s="7"/>
    </row>
    <row r="5738" spans="9:9" x14ac:dyDescent="0.25">
      <c r="I5738" s="7"/>
    </row>
    <row r="5739" spans="9:9" x14ac:dyDescent="0.25">
      <c r="I5739" s="7"/>
    </row>
    <row r="5740" spans="9:9" x14ac:dyDescent="0.25">
      <c r="I5740" s="7"/>
    </row>
    <row r="5741" spans="9:9" x14ac:dyDescent="0.25">
      <c r="I5741" s="7"/>
    </row>
    <row r="5742" spans="9:9" x14ac:dyDescent="0.25">
      <c r="I5742" s="7"/>
    </row>
    <row r="5743" spans="9:9" x14ac:dyDescent="0.25">
      <c r="I5743" s="7"/>
    </row>
    <row r="5744" spans="9:9" x14ac:dyDescent="0.25">
      <c r="I5744" s="7"/>
    </row>
    <row r="5745" spans="9:9" x14ac:dyDescent="0.25">
      <c r="I5745" s="7"/>
    </row>
    <row r="5746" spans="9:9" x14ac:dyDescent="0.25">
      <c r="I5746" s="7"/>
    </row>
    <row r="5747" spans="9:9" x14ac:dyDescent="0.25">
      <c r="I5747" s="7"/>
    </row>
    <row r="5748" spans="9:9" x14ac:dyDescent="0.25">
      <c r="I5748" s="7"/>
    </row>
    <row r="5749" spans="9:9" x14ac:dyDescent="0.25">
      <c r="I5749" s="7"/>
    </row>
    <row r="5750" spans="9:9" x14ac:dyDescent="0.25">
      <c r="I5750" s="7"/>
    </row>
    <row r="5751" spans="9:9" x14ac:dyDescent="0.25">
      <c r="I5751" s="7"/>
    </row>
    <row r="5752" spans="9:9" x14ac:dyDescent="0.25">
      <c r="I5752" s="7"/>
    </row>
    <row r="5753" spans="9:9" x14ac:dyDescent="0.25">
      <c r="I5753" s="7"/>
    </row>
    <row r="5754" spans="9:9" x14ac:dyDescent="0.25">
      <c r="I5754" s="7"/>
    </row>
    <row r="5755" spans="9:9" x14ac:dyDescent="0.25">
      <c r="I5755" s="7"/>
    </row>
    <row r="5756" spans="9:9" x14ac:dyDescent="0.25">
      <c r="I5756" s="7"/>
    </row>
    <row r="5757" spans="9:9" x14ac:dyDescent="0.25">
      <c r="I5757" s="7"/>
    </row>
    <row r="5758" spans="9:9" x14ac:dyDescent="0.25">
      <c r="I5758" s="7"/>
    </row>
    <row r="5759" spans="9:9" x14ac:dyDescent="0.25">
      <c r="I5759" s="7"/>
    </row>
    <row r="5760" spans="9:9" x14ac:dyDescent="0.25">
      <c r="I5760" s="7"/>
    </row>
    <row r="5761" spans="9:9" x14ac:dyDescent="0.25">
      <c r="I5761" s="7"/>
    </row>
    <row r="5762" spans="9:9" x14ac:dyDescent="0.25">
      <c r="I5762" s="7"/>
    </row>
    <row r="5763" spans="9:9" x14ac:dyDescent="0.25">
      <c r="I5763" s="7"/>
    </row>
    <row r="5764" spans="9:9" x14ac:dyDescent="0.25">
      <c r="I5764" s="7"/>
    </row>
    <row r="5765" spans="9:9" x14ac:dyDescent="0.25">
      <c r="I5765" s="7"/>
    </row>
    <row r="5766" spans="9:9" x14ac:dyDescent="0.25">
      <c r="I5766" s="7"/>
    </row>
    <row r="5767" spans="9:9" x14ac:dyDescent="0.25">
      <c r="I5767" s="7"/>
    </row>
    <row r="5768" spans="9:9" x14ac:dyDescent="0.25">
      <c r="I5768" s="7"/>
    </row>
    <row r="5769" spans="9:9" x14ac:dyDescent="0.25">
      <c r="I5769" s="7"/>
    </row>
    <row r="5770" spans="9:9" x14ac:dyDescent="0.25">
      <c r="I5770" s="7"/>
    </row>
    <row r="5771" spans="9:9" x14ac:dyDescent="0.25">
      <c r="I5771" s="7"/>
    </row>
    <row r="5772" spans="9:9" x14ac:dyDescent="0.25">
      <c r="I5772" s="7"/>
    </row>
    <row r="5773" spans="9:9" x14ac:dyDescent="0.25">
      <c r="I5773" s="7"/>
    </row>
    <row r="5774" spans="9:9" x14ac:dyDescent="0.25">
      <c r="I5774" s="7"/>
    </row>
    <row r="5775" spans="9:9" x14ac:dyDescent="0.25">
      <c r="I5775" s="7"/>
    </row>
    <row r="5776" spans="9:9" x14ac:dyDescent="0.25">
      <c r="I5776" s="7"/>
    </row>
    <row r="5777" spans="9:9" x14ac:dyDescent="0.25">
      <c r="I5777" s="7"/>
    </row>
    <row r="5778" spans="9:9" x14ac:dyDescent="0.25">
      <c r="I5778" s="7"/>
    </row>
    <row r="5779" spans="9:9" x14ac:dyDescent="0.25">
      <c r="I5779" s="7"/>
    </row>
    <row r="5780" spans="9:9" x14ac:dyDescent="0.25">
      <c r="I5780" s="7"/>
    </row>
    <row r="5781" spans="9:9" x14ac:dyDescent="0.25">
      <c r="I5781" s="7"/>
    </row>
    <row r="5782" spans="9:9" x14ac:dyDescent="0.25">
      <c r="I5782" s="7"/>
    </row>
    <row r="5783" spans="9:9" x14ac:dyDescent="0.25">
      <c r="I5783" s="7"/>
    </row>
    <row r="5784" spans="9:9" x14ac:dyDescent="0.25">
      <c r="I5784" s="7"/>
    </row>
    <row r="5785" spans="9:9" x14ac:dyDescent="0.25">
      <c r="I5785" s="7"/>
    </row>
    <row r="5786" spans="9:9" x14ac:dyDescent="0.25">
      <c r="I5786" s="7"/>
    </row>
    <row r="5787" spans="9:9" x14ac:dyDescent="0.25">
      <c r="I5787" s="7"/>
    </row>
    <row r="5788" spans="9:9" x14ac:dyDescent="0.25">
      <c r="I5788" s="7"/>
    </row>
    <row r="5789" spans="9:9" x14ac:dyDescent="0.25">
      <c r="I5789" s="7"/>
    </row>
    <row r="5790" spans="9:9" x14ac:dyDescent="0.25">
      <c r="I5790" s="7"/>
    </row>
    <row r="5791" spans="9:9" x14ac:dyDescent="0.25">
      <c r="I5791" s="7"/>
    </row>
    <row r="5792" spans="9:9" x14ac:dyDescent="0.25">
      <c r="I5792" s="7"/>
    </row>
    <row r="5793" spans="9:9" x14ac:dyDescent="0.25">
      <c r="I5793" s="7"/>
    </row>
    <row r="5794" spans="9:9" x14ac:dyDescent="0.25">
      <c r="I5794" s="7"/>
    </row>
    <row r="5795" spans="9:9" x14ac:dyDescent="0.25">
      <c r="I5795" s="7"/>
    </row>
    <row r="5796" spans="9:9" x14ac:dyDescent="0.25">
      <c r="I5796" s="7"/>
    </row>
    <row r="5797" spans="9:9" x14ac:dyDescent="0.25">
      <c r="I5797" s="7"/>
    </row>
    <row r="5798" spans="9:9" x14ac:dyDescent="0.25">
      <c r="I5798" s="7"/>
    </row>
    <row r="5799" spans="9:9" x14ac:dyDescent="0.25">
      <c r="I5799" s="7"/>
    </row>
    <row r="5800" spans="9:9" x14ac:dyDescent="0.25">
      <c r="I5800" s="7"/>
    </row>
    <row r="5801" spans="9:9" x14ac:dyDescent="0.25">
      <c r="I5801" s="7"/>
    </row>
    <row r="5802" spans="9:9" x14ac:dyDescent="0.25">
      <c r="I5802" s="7"/>
    </row>
    <row r="5803" spans="9:9" x14ac:dyDescent="0.25">
      <c r="I5803" s="7"/>
    </row>
    <row r="5804" spans="9:9" x14ac:dyDescent="0.25">
      <c r="I5804" s="7"/>
    </row>
    <row r="5805" spans="9:9" x14ac:dyDescent="0.25">
      <c r="I5805" s="7"/>
    </row>
    <row r="5806" spans="9:9" x14ac:dyDescent="0.25">
      <c r="I5806" s="7"/>
    </row>
    <row r="5807" spans="9:9" x14ac:dyDescent="0.25">
      <c r="I5807" s="7"/>
    </row>
    <row r="5808" spans="9:9" x14ac:dyDescent="0.25">
      <c r="I5808" s="7"/>
    </row>
    <row r="5809" spans="9:9" x14ac:dyDescent="0.25">
      <c r="I5809" s="7"/>
    </row>
    <row r="5810" spans="9:9" x14ac:dyDescent="0.25">
      <c r="I5810" s="7"/>
    </row>
    <row r="5811" spans="9:9" x14ac:dyDescent="0.25">
      <c r="I5811" s="7"/>
    </row>
    <row r="5812" spans="9:9" x14ac:dyDescent="0.25">
      <c r="I5812" s="7"/>
    </row>
    <row r="5813" spans="9:9" x14ac:dyDescent="0.25">
      <c r="I5813" s="7"/>
    </row>
    <row r="5814" spans="9:9" x14ac:dyDescent="0.25">
      <c r="I5814" s="7"/>
    </row>
    <row r="5815" spans="9:9" x14ac:dyDescent="0.25">
      <c r="I5815" s="7"/>
    </row>
    <row r="5816" spans="9:9" x14ac:dyDescent="0.25">
      <c r="I5816" s="7"/>
    </row>
    <row r="5817" spans="9:9" x14ac:dyDescent="0.25">
      <c r="I5817" s="7"/>
    </row>
    <row r="5818" spans="9:9" x14ac:dyDescent="0.25">
      <c r="I5818" s="7"/>
    </row>
    <row r="5819" spans="9:9" x14ac:dyDescent="0.25">
      <c r="I5819" s="7"/>
    </row>
    <row r="5820" spans="9:9" x14ac:dyDescent="0.25">
      <c r="I5820" s="7"/>
    </row>
    <row r="5821" spans="9:9" x14ac:dyDescent="0.25">
      <c r="I5821" s="7"/>
    </row>
    <row r="5822" spans="9:9" x14ac:dyDescent="0.25">
      <c r="I5822" s="7"/>
    </row>
    <row r="5823" spans="9:9" x14ac:dyDescent="0.25">
      <c r="I5823" s="7"/>
    </row>
    <row r="5824" spans="9:9" x14ac:dyDescent="0.25">
      <c r="I5824" s="7"/>
    </row>
    <row r="5825" spans="9:9" x14ac:dyDescent="0.25">
      <c r="I5825" s="7"/>
    </row>
    <row r="5826" spans="9:9" x14ac:dyDescent="0.25">
      <c r="I5826" s="7"/>
    </row>
    <row r="5827" spans="9:9" x14ac:dyDescent="0.25">
      <c r="I5827" s="7"/>
    </row>
    <row r="5828" spans="9:9" x14ac:dyDescent="0.25">
      <c r="I5828" s="7"/>
    </row>
    <row r="5829" spans="9:9" x14ac:dyDescent="0.25">
      <c r="I5829" s="7"/>
    </row>
    <row r="5830" spans="9:9" x14ac:dyDescent="0.25">
      <c r="I5830" s="7"/>
    </row>
    <row r="5831" spans="9:9" x14ac:dyDescent="0.25">
      <c r="I5831" s="7"/>
    </row>
    <row r="5832" spans="9:9" x14ac:dyDescent="0.25">
      <c r="I5832" s="7"/>
    </row>
    <row r="5833" spans="9:9" x14ac:dyDescent="0.25">
      <c r="I5833" s="7"/>
    </row>
    <row r="5834" spans="9:9" x14ac:dyDescent="0.25">
      <c r="I5834" s="7"/>
    </row>
    <row r="5835" spans="9:9" x14ac:dyDescent="0.25">
      <c r="I5835" s="7"/>
    </row>
    <row r="5836" spans="9:9" x14ac:dyDescent="0.25">
      <c r="I5836" s="7"/>
    </row>
    <row r="5837" spans="9:9" x14ac:dyDescent="0.25">
      <c r="I5837" s="7"/>
    </row>
    <row r="5838" spans="9:9" x14ac:dyDescent="0.25">
      <c r="I5838" s="7"/>
    </row>
    <row r="5839" spans="9:9" x14ac:dyDescent="0.25">
      <c r="I5839" s="7"/>
    </row>
    <row r="5840" spans="9:9" x14ac:dyDescent="0.25">
      <c r="I5840" s="7"/>
    </row>
    <row r="5841" spans="9:9" x14ac:dyDescent="0.25">
      <c r="I5841" s="7"/>
    </row>
    <row r="5842" spans="9:9" x14ac:dyDescent="0.25">
      <c r="I5842" s="7"/>
    </row>
    <row r="5843" spans="9:9" x14ac:dyDescent="0.25">
      <c r="I5843" s="7"/>
    </row>
    <row r="5844" spans="9:9" x14ac:dyDescent="0.25">
      <c r="I5844" s="7"/>
    </row>
    <row r="5845" spans="9:9" x14ac:dyDescent="0.25">
      <c r="I5845" s="7"/>
    </row>
    <row r="5846" spans="9:9" x14ac:dyDescent="0.25">
      <c r="I5846" s="7"/>
    </row>
    <row r="5847" spans="9:9" x14ac:dyDescent="0.25">
      <c r="I5847" s="7"/>
    </row>
    <row r="5848" spans="9:9" x14ac:dyDescent="0.25">
      <c r="I5848" s="7"/>
    </row>
    <row r="5849" spans="9:9" x14ac:dyDescent="0.25">
      <c r="I5849" s="7"/>
    </row>
    <row r="5850" spans="9:9" x14ac:dyDescent="0.25">
      <c r="I5850" s="7"/>
    </row>
    <row r="5851" spans="9:9" x14ac:dyDescent="0.25">
      <c r="I5851" s="7"/>
    </row>
    <row r="5852" spans="9:9" x14ac:dyDescent="0.25">
      <c r="I5852" s="7"/>
    </row>
    <row r="5853" spans="9:9" x14ac:dyDescent="0.25">
      <c r="I5853" s="7"/>
    </row>
    <row r="5854" spans="9:9" x14ac:dyDescent="0.25">
      <c r="I5854" s="7"/>
    </row>
    <row r="5855" spans="9:9" x14ac:dyDescent="0.25">
      <c r="I5855" s="7"/>
    </row>
    <row r="5856" spans="9:9" x14ac:dyDescent="0.25">
      <c r="I5856" s="7"/>
    </row>
    <row r="5857" spans="9:9" x14ac:dyDescent="0.25">
      <c r="I5857" s="7"/>
    </row>
    <row r="5858" spans="9:9" x14ac:dyDescent="0.25">
      <c r="I5858" s="7"/>
    </row>
    <row r="5859" spans="9:9" x14ac:dyDescent="0.25">
      <c r="I5859" s="7"/>
    </row>
    <row r="5860" spans="9:9" x14ac:dyDescent="0.25">
      <c r="I5860" s="7"/>
    </row>
    <row r="5861" spans="9:9" x14ac:dyDescent="0.25">
      <c r="I5861" s="7"/>
    </row>
    <row r="5862" spans="9:9" x14ac:dyDescent="0.25">
      <c r="I5862" s="7"/>
    </row>
    <row r="5863" spans="9:9" x14ac:dyDescent="0.25">
      <c r="I5863" s="7"/>
    </row>
    <row r="5864" spans="9:9" x14ac:dyDescent="0.25">
      <c r="I5864" s="7"/>
    </row>
    <row r="5865" spans="9:9" x14ac:dyDescent="0.25">
      <c r="I5865" s="7"/>
    </row>
    <row r="5866" spans="9:9" x14ac:dyDescent="0.25">
      <c r="I5866" s="7"/>
    </row>
    <row r="5867" spans="9:9" x14ac:dyDescent="0.25">
      <c r="I5867" s="7"/>
    </row>
    <row r="5868" spans="9:9" x14ac:dyDescent="0.25">
      <c r="I5868" s="7"/>
    </row>
    <row r="5869" spans="9:9" x14ac:dyDescent="0.25">
      <c r="I5869" s="7"/>
    </row>
    <row r="5870" spans="9:9" x14ac:dyDescent="0.25">
      <c r="I5870" s="7"/>
    </row>
    <row r="5871" spans="9:9" x14ac:dyDescent="0.25">
      <c r="I5871" s="7"/>
    </row>
    <row r="5872" spans="9:9" x14ac:dyDescent="0.25">
      <c r="I5872" s="7"/>
    </row>
    <row r="5873" spans="9:9" x14ac:dyDescent="0.25">
      <c r="I5873" s="7"/>
    </row>
    <row r="5874" spans="9:9" x14ac:dyDescent="0.25">
      <c r="I5874" s="7"/>
    </row>
    <row r="5875" spans="9:9" x14ac:dyDescent="0.25">
      <c r="I5875" s="7"/>
    </row>
    <row r="5876" spans="9:9" x14ac:dyDescent="0.25">
      <c r="I5876" s="7"/>
    </row>
    <row r="5877" spans="9:9" x14ac:dyDescent="0.25">
      <c r="I5877" s="7"/>
    </row>
    <row r="5878" spans="9:9" x14ac:dyDescent="0.25">
      <c r="I5878" s="7"/>
    </row>
    <row r="5879" spans="9:9" x14ac:dyDescent="0.25">
      <c r="I5879" s="7"/>
    </row>
    <row r="5880" spans="9:9" x14ac:dyDescent="0.25">
      <c r="I5880" s="7"/>
    </row>
    <row r="5881" spans="9:9" x14ac:dyDescent="0.25">
      <c r="I5881" s="7"/>
    </row>
    <row r="5882" spans="9:9" x14ac:dyDescent="0.25">
      <c r="I5882" s="7"/>
    </row>
    <row r="5883" spans="9:9" x14ac:dyDescent="0.25">
      <c r="I5883" s="7"/>
    </row>
    <row r="5884" spans="9:9" x14ac:dyDescent="0.25">
      <c r="I5884" s="7"/>
    </row>
    <row r="5885" spans="9:9" x14ac:dyDescent="0.25">
      <c r="I5885" s="7"/>
    </row>
    <row r="5886" spans="9:9" x14ac:dyDescent="0.25">
      <c r="I5886" s="7"/>
    </row>
    <row r="5887" spans="9:9" x14ac:dyDescent="0.25">
      <c r="I5887" s="7"/>
    </row>
    <row r="5888" spans="9:9" x14ac:dyDescent="0.25">
      <c r="I5888" s="7"/>
    </row>
    <row r="5889" spans="9:9" x14ac:dyDescent="0.25">
      <c r="I5889" s="7"/>
    </row>
    <row r="5890" spans="9:9" x14ac:dyDescent="0.25">
      <c r="I5890" s="7"/>
    </row>
    <row r="5891" spans="9:9" x14ac:dyDescent="0.25">
      <c r="I5891" s="7"/>
    </row>
    <row r="5892" spans="9:9" x14ac:dyDescent="0.25">
      <c r="I5892" s="7"/>
    </row>
    <row r="5893" spans="9:9" x14ac:dyDescent="0.25">
      <c r="I5893" s="7"/>
    </row>
    <row r="5894" spans="9:9" x14ac:dyDescent="0.25">
      <c r="I5894" s="7"/>
    </row>
    <row r="5895" spans="9:9" x14ac:dyDescent="0.25">
      <c r="I5895" s="7"/>
    </row>
    <row r="5896" spans="9:9" x14ac:dyDescent="0.25">
      <c r="I5896" s="7"/>
    </row>
    <row r="5897" spans="9:9" x14ac:dyDescent="0.25">
      <c r="I5897" s="7"/>
    </row>
    <row r="5898" spans="9:9" x14ac:dyDescent="0.25">
      <c r="I5898" s="7"/>
    </row>
    <row r="5899" spans="9:9" x14ac:dyDescent="0.25">
      <c r="I5899" s="7"/>
    </row>
    <row r="5900" spans="9:9" x14ac:dyDescent="0.25">
      <c r="I5900" s="7"/>
    </row>
    <row r="5901" spans="9:9" x14ac:dyDescent="0.25">
      <c r="I5901" s="7"/>
    </row>
    <row r="5902" spans="9:9" x14ac:dyDescent="0.25">
      <c r="I5902" s="7"/>
    </row>
    <row r="5903" spans="9:9" x14ac:dyDescent="0.25">
      <c r="I5903" s="7"/>
    </row>
    <row r="5904" spans="9:9" x14ac:dyDescent="0.25">
      <c r="I5904" s="7"/>
    </row>
    <row r="5905" spans="9:9" x14ac:dyDescent="0.25">
      <c r="I5905" s="7"/>
    </row>
    <row r="5906" spans="9:9" x14ac:dyDescent="0.25">
      <c r="I5906" s="7"/>
    </row>
    <row r="5907" spans="9:9" x14ac:dyDescent="0.25">
      <c r="I5907" s="7"/>
    </row>
    <row r="5908" spans="9:9" x14ac:dyDescent="0.25">
      <c r="I5908" s="7"/>
    </row>
    <row r="5909" spans="9:9" x14ac:dyDescent="0.25">
      <c r="I5909" s="7"/>
    </row>
    <row r="5910" spans="9:9" x14ac:dyDescent="0.25">
      <c r="I5910" s="7"/>
    </row>
    <row r="5911" spans="9:9" x14ac:dyDescent="0.25">
      <c r="I5911" s="7"/>
    </row>
    <row r="5912" spans="9:9" x14ac:dyDescent="0.25">
      <c r="I5912" s="7"/>
    </row>
    <row r="5913" spans="9:9" x14ac:dyDescent="0.25">
      <c r="I5913" s="7"/>
    </row>
    <row r="5914" spans="9:9" x14ac:dyDescent="0.25">
      <c r="I5914" s="7"/>
    </row>
    <row r="5915" spans="9:9" x14ac:dyDescent="0.25">
      <c r="I5915" s="7"/>
    </row>
    <row r="5916" spans="9:9" x14ac:dyDescent="0.25">
      <c r="I5916" s="7"/>
    </row>
    <row r="5917" spans="9:9" x14ac:dyDescent="0.25">
      <c r="I5917" s="7"/>
    </row>
    <row r="5918" spans="9:9" x14ac:dyDescent="0.25">
      <c r="I5918" s="7"/>
    </row>
    <row r="5919" spans="9:9" x14ac:dyDescent="0.25">
      <c r="I5919" s="7"/>
    </row>
    <row r="5920" spans="9:9" x14ac:dyDescent="0.25">
      <c r="I5920" s="7"/>
    </row>
    <row r="5921" spans="9:9" x14ac:dyDescent="0.25">
      <c r="I5921" s="7"/>
    </row>
    <row r="5922" spans="9:9" x14ac:dyDescent="0.25">
      <c r="I5922" s="7"/>
    </row>
    <row r="5923" spans="9:9" x14ac:dyDescent="0.25">
      <c r="I5923" s="7"/>
    </row>
    <row r="5924" spans="9:9" x14ac:dyDescent="0.25">
      <c r="I5924" s="7"/>
    </row>
    <row r="5925" spans="9:9" x14ac:dyDescent="0.25">
      <c r="I5925" s="7"/>
    </row>
    <row r="5926" spans="9:9" x14ac:dyDescent="0.25">
      <c r="I5926" s="7"/>
    </row>
    <row r="5927" spans="9:9" x14ac:dyDescent="0.25">
      <c r="I5927" s="7"/>
    </row>
    <row r="5928" spans="9:9" x14ac:dyDescent="0.25">
      <c r="I5928" s="7"/>
    </row>
    <row r="5929" spans="9:9" x14ac:dyDescent="0.25">
      <c r="I5929" s="7"/>
    </row>
    <row r="5930" spans="9:9" x14ac:dyDescent="0.25">
      <c r="I5930" s="7"/>
    </row>
    <row r="5931" spans="9:9" x14ac:dyDescent="0.25">
      <c r="I5931" s="7"/>
    </row>
    <row r="5932" spans="9:9" x14ac:dyDescent="0.25">
      <c r="I5932" s="7"/>
    </row>
    <row r="5933" spans="9:9" x14ac:dyDescent="0.25">
      <c r="I5933" s="7"/>
    </row>
    <row r="5934" spans="9:9" x14ac:dyDescent="0.25">
      <c r="I5934" s="7"/>
    </row>
    <row r="5935" spans="9:9" x14ac:dyDescent="0.25">
      <c r="I5935" s="7"/>
    </row>
    <row r="5936" spans="9:9" x14ac:dyDescent="0.25">
      <c r="I5936" s="7"/>
    </row>
    <row r="5937" spans="9:9" x14ac:dyDescent="0.25">
      <c r="I5937" s="7"/>
    </row>
    <row r="5938" spans="9:9" x14ac:dyDescent="0.25">
      <c r="I5938" s="7"/>
    </row>
    <row r="5939" spans="9:9" x14ac:dyDescent="0.25">
      <c r="I5939" s="7"/>
    </row>
    <row r="5940" spans="9:9" x14ac:dyDescent="0.25">
      <c r="I5940" s="7"/>
    </row>
    <row r="5941" spans="9:9" x14ac:dyDescent="0.25">
      <c r="I5941" s="7"/>
    </row>
    <row r="5942" spans="9:9" x14ac:dyDescent="0.25">
      <c r="I5942" s="7"/>
    </row>
    <row r="5943" spans="9:9" x14ac:dyDescent="0.25">
      <c r="I5943" s="7"/>
    </row>
    <row r="5944" spans="9:9" x14ac:dyDescent="0.25">
      <c r="I5944" s="7"/>
    </row>
    <row r="5945" spans="9:9" x14ac:dyDescent="0.25">
      <c r="I5945" s="7"/>
    </row>
    <row r="5946" spans="9:9" x14ac:dyDescent="0.25">
      <c r="I5946" s="7"/>
    </row>
    <row r="5947" spans="9:9" x14ac:dyDescent="0.25">
      <c r="I5947" s="7"/>
    </row>
    <row r="5948" spans="9:9" x14ac:dyDescent="0.25">
      <c r="I5948" s="7"/>
    </row>
    <row r="5949" spans="9:9" x14ac:dyDescent="0.25">
      <c r="I5949" s="7"/>
    </row>
    <row r="5950" spans="9:9" x14ac:dyDescent="0.25">
      <c r="I5950" s="7"/>
    </row>
    <row r="5951" spans="9:9" x14ac:dyDescent="0.25">
      <c r="I5951" s="7"/>
    </row>
    <row r="5952" spans="9:9" x14ac:dyDescent="0.25">
      <c r="I5952" s="7"/>
    </row>
    <row r="5953" spans="9:9" x14ac:dyDescent="0.25">
      <c r="I5953" s="7"/>
    </row>
    <row r="5954" spans="9:9" x14ac:dyDescent="0.25">
      <c r="I5954" s="7"/>
    </row>
    <row r="5955" spans="9:9" x14ac:dyDescent="0.25">
      <c r="I5955" s="7"/>
    </row>
    <row r="5956" spans="9:9" x14ac:dyDescent="0.25">
      <c r="I5956" s="7"/>
    </row>
    <row r="5957" spans="9:9" x14ac:dyDescent="0.25">
      <c r="I5957" s="7"/>
    </row>
    <row r="5958" spans="9:9" x14ac:dyDescent="0.25">
      <c r="I5958" s="7"/>
    </row>
    <row r="5959" spans="9:9" x14ac:dyDescent="0.25">
      <c r="I5959" s="7"/>
    </row>
    <row r="5960" spans="9:9" x14ac:dyDescent="0.25">
      <c r="I5960" s="7"/>
    </row>
    <row r="5961" spans="9:9" x14ac:dyDescent="0.25">
      <c r="I5961" s="7"/>
    </row>
    <row r="5962" spans="9:9" x14ac:dyDescent="0.25">
      <c r="I5962" s="7"/>
    </row>
    <row r="5963" spans="9:9" x14ac:dyDescent="0.25">
      <c r="I5963" s="7"/>
    </row>
    <row r="5964" spans="9:9" x14ac:dyDescent="0.25">
      <c r="I5964" s="7"/>
    </row>
    <row r="5965" spans="9:9" x14ac:dyDescent="0.25">
      <c r="I5965" s="7"/>
    </row>
    <row r="5966" spans="9:9" x14ac:dyDescent="0.25">
      <c r="I5966" s="7"/>
    </row>
    <row r="5967" spans="9:9" x14ac:dyDescent="0.25">
      <c r="I5967" s="7"/>
    </row>
    <row r="5968" spans="9:9" x14ac:dyDescent="0.25">
      <c r="I5968" s="7"/>
    </row>
    <row r="5969" spans="9:9" x14ac:dyDescent="0.25">
      <c r="I5969" s="7"/>
    </row>
    <row r="5970" spans="9:9" x14ac:dyDescent="0.25">
      <c r="I5970" s="7"/>
    </row>
    <row r="5971" spans="9:9" x14ac:dyDescent="0.25">
      <c r="I5971" s="7"/>
    </row>
    <row r="5972" spans="9:9" x14ac:dyDescent="0.25">
      <c r="I5972" s="7"/>
    </row>
    <row r="5973" spans="9:9" x14ac:dyDescent="0.25">
      <c r="I5973" s="7"/>
    </row>
    <row r="5974" spans="9:9" x14ac:dyDescent="0.25">
      <c r="I5974" s="7"/>
    </row>
    <row r="5975" spans="9:9" x14ac:dyDescent="0.25">
      <c r="I5975" s="7"/>
    </row>
    <row r="5976" spans="9:9" x14ac:dyDescent="0.25">
      <c r="I5976" s="7"/>
    </row>
    <row r="5977" spans="9:9" x14ac:dyDescent="0.25">
      <c r="I5977" s="7"/>
    </row>
    <row r="5978" spans="9:9" x14ac:dyDescent="0.25">
      <c r="I5978" s="7"/>
    </row>
    <row r="5979" spans="9:9" x14ac:dyDescent="0.25">
      <c r="I5979" s="7"/>
    </row>
    <row r="5980" spans="9:9" x14ac:dyDescent="0.25">
      <c r="I5980" s="7"/>
    </row>
    <row r="5981" spans="9:9" x14ac:dyDescent="0.25">
      <c r="I5981" s="7"/>
    </row>
    <row r="5982" spans="9:9" x14ac:dyDescent="0.25">
      <c r="I5982" s="7"/>
    </row>
    <row r="5983" spans="9:9" x14ac:dyDescent="0.25">
      <c r="I5983" s="7"/>
    </row>
    <row r="5984" spans="9:9" x14ac:dyDescent="0.25">
      <c r="I5984" s="7"/>
    </row>
    <row r="5985" spans="9:9" x14ac:dyDescent="0.25">
      <c r="I5985" s="7"/>
    </row>
    <row r="5986" spans="9:9" x14ac:dyDescent="0.25">
      <c r="I5986" s="7"/>
    </row>
    <row r="5987" spans="9:9" x14ac:dyDescent="0.25">
      <c r="I5987" s="7"/>
    </row>
    <row r="5988" spans="9:9" x14ac:dyDescent="0.25">
      <c r="I5988" s="7"/>
    </row>
    <row r="5989" spans="9:9" x14ac:dyDescent="0.25">
      <c r="I5989" s="7"/>
    </row>
    <row r="5990" spans="9:9" x14ac:dyDescent="0.25">
      <c r="I5990" s="7"/>
    </row>
    <row r="5991" spans="9:9" x14ac:dyDescent="0.25">
      <c r="I5991" s="7"/>
    </row>
    <row r="5992" spans="9:9" x14ac:dyDescent="0.25">
      <c r="I5992" s="7"/>
    </row>
    <row r="5993" spans="9:9" x14ac:dyDescent="0.25">
      <c r="I5993" s="7"/>
    </row>
    <row r="5994" spans="9:9" x14ac:dyDescent="0.25">
      <c r="I5994" s="7"/>
    </row>
    <row r="5995" spans="9:9" x14ac:dyDescent="0.25">
      <c r="I5995" s="7"/>
    </row>
    <row r="5996" spans="9:9" x14ac:dyDescent="0.25">
      <c r="I5996" s="7"/>
    </row>
    <row r="5997" spans="9:9" x14ac:dyDescent="0.25">
      <c r="I5997" s="7"/>
    </row>
    <row r="5998" spans="9:9" x14ac:dyDescent="0.25">
      <c r="I5998" s="7"/>
    </row>
    <row r="5999" spans="9:9" x14ac:dyDescent="0.25">
      <c r="I5999" s="7"/>
    </row>
    <row r="6000" spans="9:9" x14ac:dyDescent="0.25">
      <c r="I6000" s="7"/>
    </row>
    <row r="6001" spans="9:9" x14ac:dyDescent="0.25">
      <c r="I6001" s="7"/>
    </row>
    <row r="6002" spans="9:9" x14ac:dyDescent="0.25">
      <c r="I6002" s="7"/>
    </row>
    <row r="6003" spans="9:9" x14ac:dyDescent="0.25">
      <c r="I6003" s="7"/>
    </row>
    <row r="6004" spans="9:9" x14ac:dyDescent="0.25">
      <c r="I6004" s="7"/>
    </row>
    <row r="6005" spans="9:9" x14ac:dyDescent="0.25">
      <c r="I6005" s="7"/>
    </row>
    <row r="6006" spans="9:9" x14ac:dyDescent="0.25">
      <c r="I6006" s="7"/>
    </row>
    <row r="6007" spans="9:9" x14ac:dyDescent="0.25">
      <c r="I6007" s="7"/>
    </row>
    <row r="6008" spans="9:9" x14ac:dyDescent="0.25">
      <c r="I6008" s="7"/>
    </row>
    <row r="6009" spans="9:9" x14ac:dyDescent="0.25">
      <c r="I6009" s="7"/>
    </row>
    <row r="6010" spans="9:9" x14ac:dyDescent="0.25">
      <c r="I6010" s="7"/>
    </row>
    <row r="6011" spans="9:9" x14ac:dyDescent="0.25">
      <c r="I6011" s="7"/>
    </row>
    <row r="6012" spans="9:9" x14ac:dyDescent="0.25">
      <c r="I6012" s="7"/>
    </row>
    <row r="6013" spans="9:9" x14ac:dyDescent="0.25">
      <c r="I6013" s="7"/>
    </row>
    <row r="6014" spans="9:9" x14ac:dyDescent="0.25">
      <c r="I6014" s="7"/>
    </row>
    <row r="6015" spans="9:9" x14ac:dyDescent="0.25">
      <c r="I6015" s="7"/>
    </row>
    <row r="6016" spans="9:9" x14ac:dyDescent="0.25">
      <c r="I6016" s="7"/>
    </row>
    <row r="6017" spans="9:9" x14ac:dyDescent="0.25">
      <c r="I6017" s="7"/>
    </row>
    <row r="6018" spans="9:9" x14ac:dyDescent="0.25">
      <c r="I6018" s="7"/>
    </row>
    <row r="6019" spans="9:9" x14ac:dyDescent="0.25">
      <c r="I6019" s="7"/>
    </row>
    <row r="6020" spans="9:9" x14ac:dyDescent="0.25">
      <c r="I6020" s="7"/>
    </row>
    <row r="6021" spans="9:9" x14ac:dyDescent="0.25">
      <c r="I6021" s="7"/>
    </row>
    <row r="6022" spans="9:9" x14ac:dyDescent="0.25">
      <c r="I6022" s="7"/>
    </row>
    <row r="6023" spans="9:9" x14ac:dyDescent="0.25">
      <c r="I6023" s="7"/>
    </row>
    <row r="6024" spans="9:9" x14ac:dyDescent="0.25">
      <c r="I6024" s="7"/>
    </row>
    <row r="6025" spans="9:9" x14ac:dyDescent="0.25">
      <c r="I6025" s="7"/>
    </row>
    <row r="6026" spans="9:9" x14ac:dyDescent="0.25">
      <c r="I6026" s="7"/>
    </row>
    <row r="6027" spans="9:9" x14ac:dyDescent="0.25">
      <c r="I6027" s="7"/>
    </row>
    <row r="6028" spans="9:9" x14ac:dyDescent="0.25">
      <c r="I6028" s="7"/>
    </row>
    <row r="6029" spans="9:9" x14ac:dyDescent="0.25">
      <c r="I6029" s="7"/>
    </row>
    <row r="6030" spans="9:9" x14ac:dyDescent="0.25">
      <c r="I6030" s="7"/>
    </row>
    <row r="6031" spans="9:9" x14ac:dyDescent="0.25">
      <c r="I6031" s="7"/>
    </row>
    <row r="6032" spans="9:9" x14ac:dyDescent="0.25">
      <c r="I6032" s="7"/>
    </row>
    <row r="6033" spans="9:9" x14ac:dyDescent="0.25">
      <c r="I6033" s="7"/>
    </row>
    <row r="6034" spans="9:9" x14ac:dyDescent="0.25">
      <c r="I6034" s="7"/>
    </row>
    <row r="6035" spans="9:9" x14ac:dyDescent="0.25">
      <c r="I6035" s="7"/>
    </row>
    <row r="6036" spans="9:9" x14ac:dyDescent="0.25">
      <c r="I6036" s="7"/>
    </row>
    <row r="6037" spans="9:9" x14ac:dyDescent="0.25">
      <c r="I6037" s="7"/>
    </row>
    <row r="6038" spans="9:9" x14ac:dyDescent="0.25">
      <c r="I6038" s="7"/>
    </row>
    <row r="6039" spans="9:9" x14ac:dyDescent="0.25">
      <c r="I6039" s="7"/>
    </row>
    <row r="6040" spans="9:9" x14ac:dyDescent="0.25">
      <c r="I6040" s="7"/>
    </row>
    <row r="6041" spans="9:9" x14ac:dyDescent="0.25">
      <c r="I6041" s="7"/>
    </row>
    <row r="6042" spans="9:9" x14ac:dyDescent="0.25">
      <c r="I6042" s="7"/>
    </row>
    <row r="6043" spans="9:9" x14ac:dyDescent="0.25">
      <c r="I6043" s="7"/>
    </row>
    <row r="6044" spans="9:9" x14ac:dyDescent="0.25">
      <c r="I6044" s="7"/>
    </row>
    <row r="6045" spans="9:9" x14ac:dyDescent="0.25">
      <c r="I6045" s="7"/>
    </row>
    <row r="6046" spans="9:9" x14ac:dyDescent="0.25">
      <c r="I6046" s="7"/>
    </row>
    <row r="6047" spans="9:9" x14ac:dyDescent="0.25">
      <c r="I6047" s="7"/>
    </row>
    <row r="6048" spans="9:9" x14ac:dyDescent="0.25">
      <c r="I6048" s="7"/>
    </row>
    <row r="6049" spans="9:9" x14ac:dyDescent="0.25">
      <c r="I6049" s="7"/>
    </row>
    <row r="6050" spans="9:9" x14ac:dyDescent="0.25">
      <c r="I6050" s="7"/>
    </row>
    <row r="6051" spans="9:9" x14ac:dyDescent="0.25">
      <c r="I6051" s="7"/>
    </row>
    <row r="6052" spans="9:9" x14ac:dyDescent="0.25">
      <c r="I6052" s="7"/>
    </row>
    <row r="6053" spans="9:9" x14ac:dyDescent="0.25">
      <c r="I6053" s="7"/>
    </row>
    <row r="6054" spans="9:9" x14ac:dyDescent="0.25">
      <c r="I6054" s="7"/>
    </row>
    <row r="6055" spans="9:9" x14ac:dyDescent="0.25">
      <c r="I6055" s="7"/>
    </row>
    <row r="6056" spans="9:9" x14ac:dyDescent="0.25">
      <c r="I6056" s="7"/>
    </row>
    <row r="6057" spans="9:9" x14ac:dyDescent="0.25">
      <c r="I6057" s="7"/>
    </row>
    <row r="6058" spans="9:9" x14ac:dyDescent="0.25">
      <c r="I6058" s="7"/>
    </row>
    <row r="6059" spans="9:9" x14ac:dyDescent="0.25">
      <c r="I6059" s="7"/>
    </row>
    <row r="6060" spans="9:9" x14ac:dyDescent="0.25">
      <c r="I6060" s="7"/>
    </row>
    <row r="6061" spans="9:9" x14ac:dyDescent="0.25">
      <c r="I6061" s="7"/>
    </row>
    <row r="6062" spans="9:9" x14ac:dyDescent="0.25">
      <c r="I6062" s="7"/>
    </row>
    <row r="6063" spans="9:9" x14ac:dyDescent="0.25">
      <c r="I6063" s="7"/>
    </row>
    <row r="6064" spans="9:9" x14ac:dyDescent="0.25">
      <c r="I6064" s="7"/>
    </row>
    <row r="6065" spans="9:9" x14ac:dyDescent="0.25">
      <c r="I6065" s="7"/>
    </row>
    <row r="6066" spans="9:9" x14ac:dyDescent="0.25">
      <c r="I6066" s="7"/>
    </row>
    <row r="6067" spans="9:9" x14ac:dyDescent="0.25">
      <c r="I6067" s="7"/>
    </row>
    <row r="6068" spans="9:9" x14ac:dyDescent="0.25">
      <c r="I6068" s="7"/>
    </row>
    <row r="6069" spans="9:9" x14ac:dyDescent="0.25">
      <c r="I6069" s="7"/>
    </row>
    <row r="6070" spans="9:9" x14ac:dyDescent="0.25">
      <c r="I6070" s="7"/>
    </row>
    <row r="6071" spans="9:9" x14ac:dyDescent="0.25">
      <c r="I6071" s="7"/>
    </row>
    <row r="6072" spans="9:9" x14ac:dyDescent="0.25">
      <c r="I6072" s="7"/>
    </row>
    <row r="6073" spans="9:9" x14ac:dyDescent="0.25">
      <c r="I6073" s="7"/>
    </row>
    <row r="6074" spans="9:9" x14ac:dyDescent="0.25">
      <c r="I6074" s="7"/>
    </row>
    <row r="6075" spans="9:9" x14ac:dyDescent="0.25">
      <c r="I6075" s="7"/>
    </row>
    <row r="6076" spans="9:9" x14ac:dyDescent="0.25">
      <c r="I6076" s="7"/>
    </row>
    <row r="6077" spans="9:9" x14ac:dyDescent="0.25">
      <c r="I6077" s="7"/>
    </row>
    <row r="6078" spans="9:9" x14ac:dyDescent="0.25">
      <c r="I6078" s="7"/>
    </row>
    <row r="6079" spans="9:9" x14ac:dyDescent="0.25">
      <c r="I6079" s="7"/>
    </row>
    <row r="6080" spans="9:9" x14ac:dyDescent="0.25">
      <c r="I6080" s="7"/>
    </row>
    <row r="6081" spans="9:9" x14ac:dyDescent="0.25">
      <c r="I6081" s="7"/>
    </row>
    <row r="6082" spans="9:9" x14ac:dyDescent="0.25">
      <c r="I6082" s="7"/>
    </row>
    <row r="6083" spans="9:9" x14ac:dyDescent="0.25">
      <c r="I6083" s="7"/>
    </row>
    <row r="6084" spans="9:9" x14ac:dyDescent="0.25">
      <c r="I6084" s="7"/>
    </row>
    <row r="6085" spans="9:9" x14ac:dyDescent="0.25">
      <c r="I6085" s="7"/>
    </row>
    <row r="6086" spans="9:9" x14ac:dyDescent="0.25">
      <c r="I6086" s="7"/>
    </row>
    <row r="6087" spans="9:9" x14ac:dyDescent="0.25">
      <c r="I6087" s="7"/>
    </row>
    <row r="6088" spans="9:9" x14ac:dyDescent="0.25">
      <c r="I6088" s="7"/>
    </row>
    <row r="6089" spans="9:9" x14ac:dyDescent="0.25">
      <c r="I6089" s="7"/>
    </row>
    <row r="6090" spans="9:9" x14ac:dyDescent="0.25">
      <c r="I6090" s="7"/>
    </row>
    <row r="6091" spans="9:9" x14ac:dyDescent="0.25">
      <c r="I6091" s="7"/>
    </row>
    <row r="6092" spans="9:9" x14ac:dyDescent="0.25">
      <c r="I6092" s="7"/>
    </row>
    <row r="6093" spans="9:9" x14ac:dyDescent="0.25">
      <c r="I6093" s="7"/>
    </row>
    <row r="6094" spans="9:9" x14ac:dyDescent="0.25">
      <c r="I6094" s="7"/>
    </row>
    <row r="6095" spans="9:9" x14ac:dyDescent="0.25">
      <c r="I6095" s="7"/>
    </row>
    <row r="6096" spans="9:9" x14ac:dyDescent="0.25">
      <c r="I6096" s="7"/>
    </row>
    <row r="6097" spans="9:9" x14ac:dyDescent="0.25">
      <c r="I6097" s="7"/>
    </row>
    <row r="6098" spans="9:9" x14ac:dyDescent="0.25">
      <c r="I6098" s="7"/>
    </row>
    <row r="6099" spans="9:9" x14ac:dyDescent="0.25">
      <c r="I6099" s="7"/>
    </row>
    <row r="6100" spans="9:9" x14ac:dyDescent="0.25">
      <c r="I6100" s="7"/>
    </row>
    <row r="6101" spans="9:9" x14ac:dyDescent="0.25">
      <c r="I6101" s="7"/>
    </row>
    <row r="6102" spans="9:9" x14ac:dyDescent="0.25">
      <c r="I6102" s="7"/>
    </row>
    <row r="6103" spans="9:9" x14ac:dyDescent="0.25">
      <c r="I6103" s="7"/>
    </row>
    <row r="6104" spans="9:9" x14ac:dyDescent="0.25">
      <c r="I6104" s="7"/>
    </row>
    <row r="6105" spans="9:9" x14ac:dyDescent="0.25">
      <c r="I6105" s="7"/>
    </row>
    <row r="6106" spans="9:9" x14ac:dyDescent="0.25">
      <c r="I6106" s="7"/>
    </row>
    <row r="6107" spans="9:9" x14ac:dyDescent="0.25">
      <c r="I6107" s="7"/>
    </row>
    <row r="6108" spans="9:9" x14ac:dyDescent="0.25">
      <c r="I6108" s="7"/>
    </row>
    <row r="6109" spans="9:9" x14ac:dyDescent="0.25">
      <c r="I6109" s="7"/>
    </row>
    <row r="6110" spans="9:9" x14ac:dyDescent="0.25">
      <c r="I6110" s="7"/>
    </row>
    <row r="6111" spans="9:9" x14ac:dyDescent="0.25">
      <c r="I6111" s="7"/>
    </row>
    <row r="6112" spans="9:9" x14ac:dyDescent="0.25">
      <c r="I6112" s="7"/>
    </row>
    <row r="6113" spans="9:9" x14ac:dyDescent="0.25">
      <c r="I6113" s="7"/>
    </row>
    <row r="6114" spans="9:9" x14ac:dyDescent="0.25">
      <c r="I6114" s="7"/>
    </row>
    <row r="6115" spans="9:9" x14ac:dyDescent="0.25">
      <c r="I6115" s="7"/>
    </row>
    <row r="6116" spans="9:9" x14ac:dyDescent="0.25">
      <c r="I6116" s="7"/>
    </row>
    <row r="6117" spans="9:9" x14ac:dyDescent="0.25">
      <c r="I6117" s="7"/>
    </row>
    <row r="6118" spans="9:9" x14ac:dyDescent="0.25">
      <c r="I6118" s="7"/>
    </row>
    <row r="6119" spans="9:9" x14ac:dyDescent="0.25">
      <c r="I6119" s="7"/>
    </row>
    <row r="6120" spans="9:9" x14ac:dyDescent="0.25">
      <c r="I6120" s="7"/>
    </row>
    <row r="6121" spans="9:9" x14ac:dyDescent="0.25">
      <c r="I6121" s="7"/>
    </row>
    <row r="6122" spans="9:9" x14ac:dyDescent="0.25">
      <c r="I6122" s="7"/>
    </row>
    <row r="6123" spans="9:9" x14ac:dyDescent="0.25">
      <c r="I6123" s="7"/>
    </row>
    <row r="6124" spans="9:9" x14ac:dyDescent="0.25">
      <c r="I6124" s="7"/>
    </row>
    <row r="6125" spans="9:9" x14ac:dyDescent="0.25">
      <c r="I6125" s="7"/>
    </row>
    <row r="6126" spans="9:9" x14ac:dyDescent="0.25">
      <c r="I6126" s="7"/>
    </row>
    <row r="6127" spans="9:9" x14ac:dyDescent="0.25">
      <c r="I6127" s="7"/>
    </row>
    <row r="6128" spans="9:9" x14ac:dyDescent="0.25">
      <c r="I6128" s="7"/>
    </row>
    <row r="6129" spans="9:9" x14ac:dyDescent="0.25">
      <c r="I6129" s="7"/>
    </row>
    <row r="6130" spans="9:9" x14ac:dyDescent="0.25">
      <c r="I6130" s="7"/>
    </row>
    <row r="6131" spans="9:9" x14ac:dyDescent="0.25">
      <c r="I6131" s="7"/>
    </row>
    <row r="6132" spans="9:9" x14ac:dyDescent="0.25">
      <c r="I6132" s="7"/>
    </row>
    <row r="6133" spans="9:9" x14ac:dyDescent="0.25">
      <c r="I6133" s="7"/>
    </row>
    <row r="6134" spans="9:9" x14ac:dyDescent="0.25">
      <c r="I6134" s="7"/>
    </row>
    <row r="6135" spans="9:9" x14ac:dyDescent="0.25">
      <c r="I6135" s="7"/>
    </row>
    <row r="6136" spans="9:9" x14ac:dyDescent="0.25">
      <c r="I6136" s="7"/>
    </row>
    <row r="6137" spans="9:9" x14ac:dyDescent="0.25">
      <c r="I6137" s="7"/>
    </row>
    <row r="6138" spans="9:9" x14ac:dyDescent="0.25">
      <c r="I6138" s="7"/>
    </row>
    <row r="6139" spans="9:9" x14ac:dyDescent="0.25">
      <c r="I6139" s="7"/>
    </row>
    <row r="6140" spans="9:9" x14ac:dyDescent="0.25">
      <c r="I6140" s="7"/>
    </row>
    <row r="6141" spans="9:9" x14ac:dyDescent="0.25">
      <c r="I6141" s="7"/>
    </row>
    <row r="6142" spans="9:9" x14ac:dyDescent="0.25">
      <c r="I6142" s="7"/>
    </row>
    <row r="6143" spans="9:9" x14ac:dyDescent="0.25">
      <c r="I6143" s="7"/>
    </row>
    <row r="6144" spans="9:9" x14ac:dyDescent="0.25">
      <c r="I6144" s="7"/>
    </row>
    <row r="6145" spans="9:9" x14ac:dyDescent="0.25">
      <c r="I6145" s="7"/>
    </row>
    <row r="6146" spans="9:9" x14ac:dyDescent="0.25">
      <c r="I6146" s="7"/>
    </row>
    <row r="6147" spans="9:9" x14ac:dyDescent="0.25">
      <c r="I6147" s="7"/>
    </row>
    <row r="6148" spans="9:9" x14ac:dyDescent="0.25">
      <c r="I6148" s="7"/>
    </row>
    <row r="6149" spans="9:9" x14ac:dyDescent="0.25">
      <c r="I6149" s="7"/>
    </row>
    <row r="6150" spans="9:9" x14ac:dyDescent="0.25">
      <c r="I6150" s="7"/>
    </row>
    <row r="6151" spans="9:9" x14ac:dyDescent="0.25">
      <c r="I6151" s="7"/>
    </row>
    <row r="6152" spans="9:9" x14ac:dyDescent="0.25">
      <c r="I6152" s="7"/>
    </row>
    <row r="6153" spans="9:9" x14ac:dyDescent="0.25">
      <c r="I6153" s="7"/>
    </row>
    <row r="6154" spans="9:9" x14ac:dyDescent="0.25">
      <c r="I6154" s="7"/>
    </row>
    <row r="6155" spans="9:9" x14ac:dyDescent="0.25">
      <c r="I6155" s="7"/>
    </row>
    <row r="6156" spans="9:9" x14ac:dyDescent="0.25">
      <c r="I6156" s="7"/>
    </row>
    <row r="6157" spans="9:9" x14ac:dyDescent="0.25">
      <c r="I6157" s="7"/>
    </row>
    <row r="6158" spans="9:9" x14ac:dyDescent="0.25">
      <c r="I6158" s="7"/>
    </row>
    <row r="6159" spans="9:9" x14ac:dyDescent="0.25">
      <c r="I6159" s="7"/>
    </row>
    <row r="6160" spans="9:9" x14ac:dyDescent="0.25">
      <c r="I6160" s="7"/>
    </row>
    <row r="6161" spans="9:9" x14ac:dyDescent="0.25">
      <c r="I6161" s="7"/>
    </row>
    <row r="6162" spans="9:9" x14ac:dyDescent="0.25">
      <c r="I6162" s="7"/>
    </row>
    <row r="6163" spans="9:9" x14ac:dyDescent="0.25">
      <c r="I6163" s="7"/>
    </row>
    <row r="6164" spans="9:9" x14ac:dyDescent="0.25">
      <c r="I6164" s="7"/>
    </row>
    <row r="6165" spans="9:9" x14ac:dyDescent="0.25">
      <c r="I6165" s="7"/>
    </row>
    <row r="6166" spans="9:9" x14ac:dyDescent="0.25">
      <c r="I6166" s="7"/>
    </row>
    <row r="6167" spans="9:9" x14ac:dyDescent="0.25">
      <c r="I6167" s="7"/>
    </row>
    <row r="6168" spans="9:9" x14ac:dyDescent="0.25">
      <c r="I6168" s="7"/>
    </row>
    <row r="6169" spans="9:9" x14ac:dyDescent="0.25">
      <c r="I6169" s="7"/>
    </row>
    <row r="6170" spans="9:9" x14ac:dyDescent="0.25">
      <c r="I6170" s="7"/>
    </row>
    <row r="6171" spans="9:9" x14ac:dyDescent="0.25">
      <c r="I6171" s="7"/>
    </row>
    <row r="6172" spans="9:9" x14ac:dyDescent="0.25">
      <c r="I6172" s="7"/>
    </row>
    <row r="6173" spans="9:9" x14ac:dyDescent="0.25">
      <c r="I6173" s="7"/>
    </row>
    <row r="6174" spans="9:9" x14ac:dyDescent="0.25">
      <c r="I6174" s="7"/>
    </row>
    <row r="6175" spans="9:9" x14ac:dyDescent="0.25">
      <c r="I6175" s="7"/>
    </row>
    <row r="6176" spans="9:9" x14ac:dyDescent="0.25">
      <c r="I6176" s="7"/>
    </row>
    <row r="6177" spans="9:9" x14ac:dyDescent="0.25">
      <c r="I6177" s="7"/>
    </row>
    <row r="6178" spans="9:9" x14ac:dyDescent="0.25">
      <c r="I6178" s="7"/>
    </row>
    <row r="6179" spans="9:9" x14ac:dyDescent="0.25">
      <c r="I6179" s="7"/>
    </row>
    <row r="6180" spans="9:9" x14ac:dyDescent="0.25">
      <c r="I6180" s="7"/>
    </row>
    <row r="6181" spans="9:9" x14ac:dyDescent="0.25">
      <c r="I6181" s="7"/>
    </row>
    <row r="6182" spans="9:9" x14ac:dyDescent="0.25">
      <c r="I6182" s="7"/>
    </row>
    <row r="6183" spans="9:9" x14ac:dyDescent="0.25">
      <c r="I6183" s="7"/>
    </row>
    <row r="6184" spans="9:9" x14ac:dyDescent="0.25">
      <c r="I6184" s="7"/>
    </row>
    <row r="6185" spans="9:9" x14ac:dyDescent="0.25">
      <c r="I6185" s="7"/>
    </row>
    <row r="6186" spans="9:9" x14ac:dyDescent="0.25">
      <c r="I6186" s="7"/>
    </row>
    <row r="6187" spans="9:9" x14ac:dyDescent="0.25">
      <c r="I6187" s="7"/>
    </row>
    <row r="6188" spans="9:9" x14ac:dyDescent="0.25">
      <c r="I6188" s="7"/>
    </row>
    <row r="6189" spans="9:9" x14ac:dyDescent="0.25">
      <c r="I6189" s="7"/>
    </row>
    <row r="6190" spans="9:9" x14ac:dyDescent="0.25">
      <c r="I6190" s="7"/>
    </row>
    <row r="6191" spans="9:9" x14ac:dyDescent="0.25">
      <c r="I6191" s="7"/>
    </row>
    <row r="6192" spans="9:9" x14ac:dyDescent="0.25">
      <c r="I6192" s="7"/>
    </row>
    <row r="6193" spans="9:9" x14ac:dyDescent="0.25">
      <c r="I6193" s="7"/>
    </row>
    <row r="6194" spans="9:9" x14ac:dyDescent="0.25">
      <c r="I6194" s="7"/>
    </row>
    <row r="6195" spans="9:9" x14ac:dyDescent="0.25">
      <c r="I6195" s="7"/>
    </row>
    <row r="6196" spans="9:9" x14ac:dyDescent="0.25">
      <c r="I6196" s="7"/>
    </row>
    <row r="6197" spans="9:9" x14ac:dyDescent="0.25">
      <c r="I6197" s="7"/>
    </row>
    <row r="6198" spans="9:9" x14ac:dyDescent="0.25">
      <c r="I6198" s="7"/>
    </row>
    <row r="6199" spans="9:9" x14ac:dyDescent="0.25">
      <c r="I6199" s="7"/>
    </row>
    <row r="6200" spans="9:9" x14ac:dyDescent="0.25">
      <c r="I6200" s="7"/>
    </row>
    <row r="6201" spans="9:9" x14ac:dyDescent="0.25">
      <c r="I6201" s="7"/>
    </row>
    <row r="6202" spans="9:9" x14ac:dyDescent="0.25">
      <c r="I6202" s="7"/>
    </row>
    <row r="6203" spans="9:9" x14ac:dyDescent="0.25">
      <c r="I6203" s="7"/>
    </row>
    <row r="6204" spans="9:9" x14ac:dyDescent="0.25">
      <c r="I6204" s="7"/>
    </row>
    <row r="6205" spans="9:9" x14ac:dyDescent="0.25">
      <c r="I6205" s="7"/>
    </row>
    <row r="6206" spans="9:9" x14ac:dyDescent="0.25">
      <c r="I6206" s="7"/>
    </row>
    <row r="6207" spans="9:9" x14ac:dyDescent="0.25">
      <c r="I6207" s="7"/>
    </row>
    <row r="6208" spans="9:9" x14ac:dyDescent="0.25">
      <c r="I6208" s="7"/>
    </row>
    <row r="6209" spans="9:9" x14ac:dyDescent="0.25">
      <c r="I6209" s="7"/>
    </row>
    <row r="6210" spans="9:9" x14ac:dyDescent="0.25">
      <c r="I6210" s="7"/>
    </row>
    <row r="6211" spans="9:9" x14ac:dyDescent="0.25">
      <c r="I6211" s="7"/>
    </row>
    <row r="6212" spans="9:9" x14ac:dyDescent="0.25">
      <c r="I6212" s="7"/>
    </row>
    <row r="6213" spans="9:9" x14ac:dyDescent="0.25">
      <c r="I6213" s="7"/>
    </row>
    <row r="6214" spans="9:9" x14ac:dyDescent="0.25">
      <c r="I6214" s="7"/>
    </row>
    <row r="6215" spans="9:9" x14ac:dyDescent="0.25">
      <c r="I6215" s="7"/>
    </row>
    <row r="6216" spans="9:9" x14ac:dyDescent="0.25">
      <c r="I6216" s="7"/>
    </row>
    <row r="6217" spans="9:9" x14ac:dyDescent="0.25">
      <c r="I6217" s="7"/>
    </row>
    <row r="6218" spans="9:9" x14ac:dyDescent="0.25">
      <c r="I6218" s="7"/>
    </row>
    <row r="6219" spans="9:9" x14ac:dyDescent="0.25">
      <c r="I6219" s="7"/>
    </row>
    <row r="6220" spans="9:9" x14ac:dyDescent="0.25">
      <c r="I6220" s="7"/>
    </row>
    <row r="6221" spans="9:9" x14ac:dyDescent="0.25">
      <c r="I6221" s="7"/>
    </row>
    <row r="6222" spans="9:9" x14ac:dyDescent="0.25">
      <c r="I6222" s="7"/>
    </row>
    <row r="6223" spans="9:9" x14ac:dyDescent="0.25">
      <c r="I6223" s="7"/>
    </row>
    <row r="6224" spans="9:9" x14ac:dyDescent="0.25">
      <c r="I6224" s="7"/>
    </row>
    <row r="6225" spans="9:9" x14ac:dyDescent="0.25">
      <c r="I6225" s="7"/>
    </row>
    <row r="6226" spans="9:9" x14ac:dyDescent="0.25">
      <c r="I6226" s="7"/>
    </row>
    <row r="6227" spans="9:9" x14ac:dyDescent="0.25">
      <c r="I6227" s="7"/>
    </row>
    <row r="6228" spans="9:9" x14ac:dyDescent="0.25">
      <c r="I6228" s="7"/>
    </row>
    <row r="6229" spans="9:9" x14ac:dyDescent="0.25">
      <c r="I6229" s="7"/>
    </row>
    <row r="6230" spans="9:9" x14ac:dyDescent="0.25">
      <c r="I6230" s="7"/>
    </row>
    <row r="6231" spans="9:9" x14ac:dyDescent="0.25">
      <c r="I6231" s="7"/>
    </row>
    <row r="6232" spans="9:9" x14ac:dyDescent="0.25">
      <c r="I6232" s="7"/>
    </row>
    <row r="6233" spans="9:9" x14ac:dyDescent="0.25">
      <c r="I6233" s="7"/>
    </row>
    <row r="6234" spans="9:9" x14ac:dyDescent="0.25">
      <c r="I6234" s="7"/>
    </row>
    <row r="6235" spans="9:9" x14ac:dyDescent="0.25">
      <c r="I6235" s="7"/>
    </row>
    <row r="6236" spans="9:9" x14ac:dyDescent="0.25">
      <c r="I6236" s="7"/>
    </row>
    <row r="6237" spans="9:9" x14ac:dyDescent="0.25">
      <c r="I6237" s="7"/>
    </row>
    <row r="6238" spans="9:9" x14ac:dyDescent="0.25">
      <c r="I6238" s="7"/>
    </row>
    <row r="6239" spans="9:9" x14ac:dyDescent="0.25">
      <c r="I6239" s="7"/>
    </row>
    <row r="6240" spans="9:9" x14ac:dyDescent="0.25">
      <c r="I6240" s="7"/>
    </row>
    <row r="6241" spans="9:9" x14ac:dyDescent="0.25">
      <c r="I6241" s="7"/>
    </row>
    <row r="6242" spans="9:9" x14ac:dyDescent="0.25">
      <c r="I6242" s="7"/>
    </row>
    <row r="6243" spans="9:9" x14ac:dyDescent="0.25">
      <c r="I6243" s="7"/>
    </row>
    <row r="6244" spans="9:9" x14ac:dyDescent="0.25">
      <c r="I6244" s="7"/>
    </row>
    <row r="6245" spans="9:9" x14ac:dyDescent="0.25">
      <c r="I6245" s="7"/>
    </row>
    <row r="6246" spans="9:9" x14ac:dyDescent="0.25">
      <c r="I6246" s="7"/>
    </row>
    <row r="6247" spans="9:9" x14ac:dyDescent="0.25">
      <c r="I6247" s="7"/>
    </row>
    <row r="6248" spans="9:9" x14ac:dyDescent="0.25">
      <c r="I6248" s="7"/>
    </row>
    <row r="6249" spans="9:9" x14ac:dyDescent="0.25">
      <c r="I6249" s="7"/>
    </row>
    <row r="6250" spans="9:9" x14ac:dyDescent="0.25">
      <c r="I6250" s="7"/>
    </row>
    <row r="6251" spans="9:9" x14ac:dyDescent="0.25">
      <c r="I6251" s="7"/>
    </row>
    <row r="6252" spans="9:9" x14ac:dyDescent="0.25">
      <c r="I6252" s="7"/>
    </row>
    <row r="6253" spans="9:9" x14ac:dyDescent="0.25">
      <c r="I6253" s="7"/>
    </row>
    <row r="6254" spans="9:9" x14ac:dyDescent="0.25">
      <c r="I6254" s="7"/>
    </row>
    <row r="6255" spans="9:9" x14ac:dyDescent="0.25">
      <c r="I6255" s="7"/>
    </row>
    <row r="6256" spans="9:9" x14ac:dyDescent="0.25">
      <c r="I6256" s="7"/>
    </row>
    <row r="6257" spans="9:9" x14ac:dyDescent="0.25">
      <c r="I6257" s="7"/>
    </row>
    <row r="6258" spans="9:9" x14ac:dyDescent="0.25">
      <c r="I6258" s="7"/>
    </row>
    <row r="6259" spans="9:9" x14ac:dyDescent="0.25">
      <c r="I6259" s="7"/>
    </row>
    <row r="6260" spans="9:9" x14ac:dyDescent="0.25">
      <c r="I6260" s="7"/>
    </row>
    <row r="6261" spans="9:9" x14ac:dyDescent="0.25">
      <c r="I6261" s="7"/>
    </row>
    <row r="6262" spans="9:9" x14ac:dyDescent="0.25">
      <c r="I6262" s="7"/>
    </row>
    <row r="6263" spans="9:9" x14ac:dyDescent="0.25">
      <c r="I6263" s="7"/>
    </row>
    <row r="6264" spans="9:9" x14ac:dyDescent="0.25">
      <c r="I6264" s="7"/>
    </row>
    <row r="6265" spans="9:9" x14ac:dyDescent="0.25">
      <c r="I6265" s="7"/>
    </row>
    <row r="6266" spans="9:9" x14ac:dyDescent="0.25">
      <c r="I6266" s="7"/>
    </row>
    <row r="6267" spans="9:9" x14ac:dyDescent="0.25">
      <c r="I6267" s="7"/>
    </row>
    <row r="6268" spans="9:9" x14ac:dyDescent="0.25">
      <c r="I6268" s="7"/>
    </row>
    <row r="6269" spans="9:9" x14ac:dyDescent="0.25">
      <c r="I6269" s="7"/>
    </row>
    <row r="6270" spans="9:9" x14ac:dyDescent="0.25">
      <c r="I6270" s="7"/>
    </row>
    <row r="6271" spans="9:9" x14ac:dyDescent="0.25">
      <c r="I6271" s="7"/>
    </row>
    <row r="6272" spans="9:9" x14ac:dyDescent="0.25">
      <c r="I6272" s="7"/>
    </row>
    <row r="6273" spans="9:9" x14ac:dyDescent="0.25">
      <c r="I6273" s="7"/>
    </row>
    <row r="6274" spans="9:9" x14ac:dyDescent="0.25">
      <c r="I6274" s="7"/>
    </row>
    <row r="6275" spans="9:9" x14ac:dyDescent="0.25">
      <c r="I6275" s="7"/>
    </row>
    <row r="6276" spans="9:9" x14ac:dyDescent="0.25">
      <c r="I6276" s="7"/>
    </row>
    <row r="6277" spans="9:9" x14ac:dyDescent="0.25">
      <c r="I6277" s="7"/>
    </row>
    <row r="6278" spans="9:9" x14ac:dyDescent="0.25">
      <c r="I6278" s="7"/>
    </row>
    <row r="6279" spans="9:9" x14ac:dyDescent="0.25">
      <c r="I6279" s="7"/>
    </row>
    <row r="6280" spans="9:9" x14ac:dyDescent="0.25">
      <c r="I6280" s="7"/>
    </row>
    <row r="6281" spans="9:9" x14ac:dyDescent="0.25">
      <c r="I6281" s="7"/>
    </row>
    <row r="6282" spans="9:9" x14ac:dyDescent="0.25">
      <c r="I6282" s="7"/>
    </row>
    <row r="6283" spans="9:9" x14ac:dyDescent="0.25">
      <c r="I6283" s="7"/>
    </row>
    <row r="6284" spans="9:9" x14ac:dyDescent="0.25">
      <c r="I6284" s="7"/>
    </row>
    <row r="6285" spans="9:9" x14ac:dyDescent="0.25">
      <c r="I6285" s="7"/>
    </row>
    <row r="6286" spans="9:9" x14ac:dyDescent="0.25">
      <c r="I6286" s="7"/>
    </row>
    <row r="6287" spans="9:9" x14ac:dyDescent="0.25">
      <c r="I6287" s="7"/>
    </row>
    <row r="6288" spans="9:9" x14ac:dyDescent="0.25">
      <c r="I6288" s="7"/>
    </row>
    <row r="6289" spans="9:9" x14ac:dyDescent="0.25">
      <c r="I6289" s="7"/>
    </row>
    <row r="6290" spans="9:9" x14ac:dyDescent="0.25">
      <c r="I6290" s="7"/>
    </row>
    <row r="6291" spans="9:9" x14ac:dyDescent="0.25">
      <c r="I6291" s="7"/>
    </row>
    <row r="6292" spans="9:9" x14ac:dyDescent="0.25">
      <c r="I6292" s="7"/>
    </row>
    <row r="6293" spans="9:9" x14ac:dyDescent="0.25">
      <c r="I6293" s="7"/>
    </row>
    <row r="6294" spans="9:9" x14ac:dyDescent="0.25">
      <c r="I6294" s="7"/>
    </row>
    <row r="6295" spans="9:9" x14ac:dyDescent="0.25">
      <c r="I6295" s="7"/>
    </row>
    <row r="6296" spans="9:9" x14ac:dyDescent="0.25">
      <c r="I6296" s="7"/>
    </row>
    <row r="6297" spans="9:9" x14ac:dyDescent="0.25">
      <c r="I6297" s="7"/>
    </row>
    <row r="6298" spans="9:9" x14ac:dyDescent="0.25">
      <c r="I6298" s="7"/>
    </row>
    <row r="6299" spans="9:9" x14ac:dyDescent="0.25">
      <c r="I6299" s="7"/>
    </row>
    <row r="6300" spans="9:9" x14ac:dyDescent="0.25">
      <c r="I6300" s="7"/>
    </row>
    <row r="6301" spans="9:9" x14ac:dyDescent="0.25">
      <c r="I6301" s="7"/>
    </row>
    <row r="6302" spans="9:9" x14ac:dyDescent="0.25">
      <c r="I6302" s="7"/>
    </row>
    <row r="6303" spans="9:9" x14ac:dyDescent="0.25">
      <c r="I6303" s="7"/>
    </row>
    <row r="6304" spans="9:9" x14ac:dyDescent="0.25">
      <c r="I6304" s="7"/>
    </row>
    <row r="6305" spans="9:9" x14ac:dyDescent="0.25">
      <c r="I6305" s="7"/>
    </row>
    <row r="6306" spans="9:9" x14ac:dyDescent="0.25">
      <c r="I6306" s="7"/>
    </row>
    <row r="6307" spans="9:9" x14ac:dyDescent="0.25">
      <c r="I6307" s="7"/>
    </row>
    <row r="6308" spans="9:9" x14ac:dyDescent="0.25">
      <c r="I6308" s="7"/>
    </row>
    <row r="6309" spans="9:9" x14ac:dyDescent="0.25">
      <c r="I6309" s="7"/>
    </row>
    <row r="6310" spans="9:9" x14ac:dyDescent="0.25">
      <c r="I6310" s="7"/>
    </row>
    <row r="6311" spans="9:9" x14ac:dyDescent="0.25">
      <c r="I6311" s="7"/>
    </row>
    <row r="6312" spans="9:9" x14ac:dyDescent="0.25">
      <c r="I6312" s="7"/>
    </row>
    <row r="6313" spans="9:9" x14ac:dyDescent="0.25">
      <c r="I6313" s="7"/>
    </row>
    <row r="6314" spans="9:9" x14ac:dyDescent="0.25">
      <c r="I6314" s="7"/>
    </row>
    <row r="6315" spans="9:9" x14ac:dyDescent="0.25">
      <c r="I6315" s="7"/>
    </row>
    <row r="6316" spans="9:9" x14ac:dyDescent="0.25">
      <c r="I6316" s="7"/>
    </row>
    <row r="6317" spans="9:9" x14ac:dyDescent="0.25">
      <c r="I6317" s="7"/>
    </row>
    <row r="6318" spans="9:9" x14ac:dyDescent="0.25">
      <c r="I6318" s="7"/>
    </row>
    <row r="6319" spans="9:9" x14ac:dyDescent="0.25">
      <c r="I6319" s="7"/>
    </row>
    <row r="6320" spans="9:9" x14ac:dyDescent="0.25">
      <c r="I6320" s="7"/>
    </row>
    <row r="6321" spans="9:9" x14ac:dyDescent="0.25">
      <c r="I6321" s="7"/>
    </row>
    <row r="6322" spans="9:9" x14ac:dyDescent="0.25">
      <c r="I6322" s="7"/>
    </row>
    <row r="6323" spans="9:9" x14ac:dyDescent="0.25">
      <c r="I6323" s="7"/>
    </row>
    <row r="6324" spans="9:9" x14ac:dyDescent="0.25">
      <c r="I6324" s="7"/>
    </row>
    <row r="6325" spans="9:9" x14ac:dyDescent="0.25">
      <c r="I6325" s="7"/>
    </row>
    <row r="6326" spans="9:9" x14ac:dyDescent="0.25">
      <c r="I6326" s="7"/>
    </row>
    <row r="6327" spans="9:9" x14ac:dyDescent="0.25">
      <c r="I6327" s="7"/>
    </row>
    <row r="6328" spans="9:9" x14ac:dyDescent="0.25">
      <c r="I6328" s="7"/>
    </row>
    <row r="6329" spans="9:9" x14ac:dyDescent="0.25">
      <c r="I6329" s="7"/>
    </row>
    <row r="6330" spans="9:9" x14ac:dyDescent="0.25">
      <c r="I6330" s="7"/>
    </row>
    <row r="6331" spans="9:9" x14ac:dyDescent="0.25">
      <c r="I6331" s="7"/>
    </row>
    <row r="6332" spans="9:9" x14ac:dyDescent="0.25">
      <c r="I6332" s="7"/>
    </row>
    <row r="6333" spans="9:9" x14ac:dyDescent="0.25">
      <c r="I6333" s="7"/>
    </row>
    <row r="6334" spans="9:9" x14ac:dyDescent="0.25">
      <c r="I6334" s="7"/>
    </row>
    <row r="6335" spans="9:9" x14ac:dyDescent="0.25">
      <c r="I6335" s="7"/>
    </row>
    <row r="6336" spans="9:9" x14ac:dyDescent="0.25">
      <c r="I6336" s="7"/>
    </row>
    <row r="6337" spans="9:9" x14ac:dyDescent="0.25">
      <c r="I6337" s="7"/>
    </row>
    <row r="6338" spans="9:9" x14ac:dyDescent="0.25">
      <c r="I6338" s="7"/>
    </row>
    <row r="6339" spans="9:9" x14ac:dyDescent="0.25">
      <c r="I6339" s="7"/>
    </row>
    <row r="6340" spans="9:9" x14ac:dyDescent="0.25">
      <c r="I6340" s="7"/>
    </row>
    <row r="6341" spans="9:9" x14ac:dyDescent="0.25">
      <c r="I6341" s="7"/>
    </row>
    <row r="6342" spans="9:9" x14ac:dyDescent="0.25">
      <c r="I6342" s="7"/>
    </row>
    <row r="6343" spans="9:9" x14ac:dyDescent="0.25">
      <c r="I6343" s="7"/>
    </row>
    <row r="6344" spans="9:9" x14ac:dyDescent="0.25">
      <c r="I6344" s="7"/>
    </row>
    <row r="6345" spans="9:9" x14ac:dyDescent="0.25">
      <c r="I6345" s="7"/>
    </row>
    <row r="6346" spans="9:9" x14ac:dyDescent="0.25">
      <c r="I6346" s="7"/>
    </row>
    <row r="6347" spans="9:9" x14ac:dyDescent="0.25">
      <c r="I6347" s="7"/>
    </row>
    <row r="6348" spans="9:9" x14ac:dyDescent="0.25">
      <c r="I6348" s="7"/>
    </row>
    <row r="6349" spans="9:9" x14ac:dyDescent="0.25">
      <c r="I6349" s="7"/>
    </row>
    <row r="6350" spans="9:9" x14ac:dyDescent="0.25">
      <c r="I6350" s="7"/>
    </row>
    <row r="6351" spans="9:9" x14ac:dyDescent="0.25">
      <c r="I6351" s="7"/>
    </row>
    <row r="6352" spans="9:9" x14ac:dyDescent="0.25">
      <c r="I6352" s="7"/>
    </row>
    <row r="6353" spans="9:9" x14ac:dyDescent="0.25">
      <c r="I6353" s="7"/>
    </row>
    <row r="6354" spans="9:9" x14ac:dyDescent="0.25">
      <c r="I6354" s="7"/>
    </row>
    <row r="6355" spans="9:9" x14ac:dyDescent="0.25">
      <c r="I6355" s="7"/>
    </row>
    <row r="6356" spans="9:9" x14ac:dyDescent="0.25">
      <c r="I6356" s="7"/>
    </row>
    <row r="6357" spans="9:9" x14ac:dyDescent="0.25">
      <c r="I6357" s="7"/>
    </row>
    <row r="6358" spans="9:9" x14ac:dyDescent="0.25">
      <c r="I6358" s="7"/>
    </row>
    <row r="6359" spans="9:9" x14ac:dyDescent="0.25">
      <c r="I6359" s="7"/>
    </row>
    <row r="6360" spans="9:9" x14ac:dyDescent="0.25">
      <c r="I6360" s="7"/>
    </row>
    <row r="6361" spans="9:9" x14ac:dyDescent="0.25">
      <c r="I6361" s="7"/>
    </row>
    <row r="6362" spans="9:9" x14ac:dyDescent="0.25">
      <c r="I6362" s="7"/>
    </row>
    <row r="6363" spans="9:9" x14ac:dyDescent="0.25">
      <c r="I6363" s="7"/>
    </row>
    <row r="6364" spans="9:9" x14ac:dyDescent="0.25">
      <c r="I6364" s="7"/>
    </row>
    <row r="6365" spans="9:9" x14ac:dyDescent="0.25">
      <c r="I6365" s="7"/>
    </row>
    <row r="6366" spans="9:9" x14ac:dyDescent="0.25">
      <c r="I6366" s="7"/>
    </row>
    <row r="6367" spans="9:9" x14ac:dyDescent="0.25">
      <c r="I6367" s="7"/>
    </row>
    <row r="6368" spans="9:9" x14ac:dyDescent="0.25">
      <c r="I6368" s="7"/>
    </row>
    <row r="6369" spans="9:9" x14ac:dyDescent="0.25">
      <c r="I6369" s="7"/>
    </row>
    <row r="6370" spans="9:9" x14ac:dyDescent="0.25">
      <c r="I6370" s="7"/>
    </row>
    <row r="6371" spans="9:9" x14ac:dyDescent="0.25">
      <c r="I6371" s="7"/>
    </row>
    <row r="6372" spans="9:9" x14ac:dyDescent="0.25">
      <c r="I6372" s="7"/>
    </row>
    <row r="6373" spans="9:9" x14ac:dyDescent="0.25">
      <c r="I6373" s="7"/>
    </row>
    <row r="6374" spans="9:9" x14ac:dyDescent="0.25">
      <c r="I6374" s="7"/>
    </row>
    <row r="6375" spans="9:9" x14ac:dyDescent="0.25">
      <c r="I6375" s="7"/>
    </row>
    <row r="6376" spans="9:9" x14ac:dyDescent="0.25">
      <c r="I6376" s="7"/>
    </row>
    <row r="6377" spans="9:9" x14ac:dyDescent="0.25">
      <c r="I6377" s="7"/>
    </row>
    <row r="6378" spans="9:9" x14ac:dyDescent="0.25">
      <c r="I6378" s="7"/>
    </row>
    <row r="6379" spans="9:9" x14ac:dyDescent="0.25">
      <c r="I6379" s="7"/>
    </row>
    <row r="6380" spans="9:9" x14ac:dyDescent="0.25">
      <c r="I6380" s="7"/>
    </row>
    <row r="6381" spans="9:9" x14ac:dyDescent="0.25">
      <c r="I6381" s="7"/>
    </row>
    <row r="6382" spans="9:9" x14ac:dyDescent="0.25">
      <c r="I6382" s="7"/>
    </row>
    <row r="6383" spans="9:9" x14ac:dyDescent="0.25">
      <c r="I6383" s="7"/>
    </row>
    <row r="6384" spans="9:9" x14ac:dyDescent="0.25">
      <c r="I6384" s="7"/>
    </row>
    <row r="6385" spans="9:9" x14ac:dyDescent="0.25">
      <c r="I6385" s="7"/>
    </row>
    <row r="6386" spans="9:9" x14ac:dyDescent="0.25">
      <c r="I6386" s="7"/>
    </row>
    <row r="6387" spans="9:9" x14ac:dyDescent="0.25">
      <c r="I6387" s="7"/>
    </row>
    <row r="6388" spans="9:9" x14ac:dyDescent="0.25">
      <c r="I6388" s="7"/>
    </row>
    <row r="6389" spans="9:9" x14ac:dyDescent="0.25">
      <c r="I6389" s="7"/>
    </row>
    <row r="6390" spans="9:9" x14ac:dyDescent="0.25">
      <c r="I6390" s="7"/>
    </row>
    <row r="6391" spans="9:9" x14ac:dyDescent="0.25">
      <c r="I6391" s="7"/>
    </row>
    <row r="6392" spans="9:9" x14ac:dyDescent="0.25">
      <c r="I6392" s="7"/>
    </row>
    <row r="6393" spans="9:9" x14ac:dyDescent="0.25">
      <c r="I6393" s="7"/>
    </row>
    <row r="6394" spans="9:9" x14ac:dyDescent="0.25">
      <c r="I6394" s="7"/>
    </row>
    <row r="6395" spans="9:9" x14ac:dyDescent="0.25">
      <c r="I6395" s="7"/>
    </row>
    <row r="6396" spans="9:9" x14ac:dyDescent="0.25">
      <c r="I6396" s="7"/>
    </row>
    <row r="6397" spans="9:9" x14ac:dyDescent="0.25">
      <c r="I6397" s="7"/>
    </row>
    <row r="6398" spans="9:9" x14ac:dyDescent="0.25">
      <c r="I6398" s="7"/>
    </row>
    <row r="6399" spans="9:9" x14ac:dyDescent="0.25">
      <c r="I6399" s="7"/>
    </row>
    <row r="6400" spans="9:9" x14ac:dyDescent="0.25">
      <c r="I6400" s="7"/>
    </row>
    <row r="6401" spans="9:9" x14ac:dyDescent="0.25">
      <c r="I6401" s="7"/>
    </row>
    <row r="6402" spans="9:9" x14ac:dyDescent="0.25">
      <c r="I6402" s="7"/>
    </row>
    <row r="6403" spans="9:9" x14ac:dyDescent="0.25">
      <c r="I6403" s="7"/>
    </row>
    <row r="6404" spans="9:9" x14ac:dyDescent="0.25">
      <c r="I6404" s="7"/>
    </row>
    <row r="6405" spans="9:9" x14ac:dyDescent="0.25">
      <c r="I6405" s="7"/>
    </row>
    <row r="6406" spans="9:9" x14ac:dyDescent="0.25">
      <c r="I6406" s="7"/>
    </row>
    <row r="6407" spans="9:9" x14ac:dyDescent="0.25">
      <c r="I6407" s="7"/>
    </row>
    <row r="6408" spans="9:9" x14ac:dyDescent="0.25">
      <c r="I6408" s="7"/>
    </row>
    <row r="6409" spans="9:9" x14ac:dyDescent="0.25">
      <c r="I6409" s="7"/>
    </row>
    <row r="6410" spans="9:9" x14ac:dyDescent="0.25">
      <c r="I6410" s="7"/>
    </row>
    <row r="6411" spans="9:9" x14ac:dyDescent="0.25">
      <c r="I6411" s="7"/>
    </row>
    <row r="6412" spans="9:9" x14ac:dyDescent="0.25">
      <c r="I6412" s="7"/>
    </row>
    <row r="6413" spans="9:9" x14ac:dyDescent="0.25">
      <c r="I6413" s="7"/>
    </row>
    <row r="6414" spans="9:9" x14ac:dyDescent="0.25">
      <c r="I6414" s="7"/>
    </row>
    <row r="6415" spans="9:9" x14ac:dyDescent="0.25">
      <c r="I6415" s="7"/>
    </row>
    <row r="6416" spans="9:9" x14ac:dyDescent="0.25">
      <c r="I6416" s="7"/>
    </row>
    <row r="6417" spans="9:9" x14ac:dyDescent="0.25">
      <c r="I6417" s="7"/>
    </row>
    <row r="6418" spans="9:9" x14ac:dyDescent="0.25">
      <c r="I6418" s="7"/>
    </row>
    <row r="6419" spans="9:9" x14ac:dyDescent="0.25">
      <c r="I6419" s="7"/>
    </row>
    <row r="6420" spans="9:9" x14ac:dyDescent="0.25">
      <c r="I6420" s="7"/>
    </row>
    <row r="6421" spans="9:9" x14ac:dyDescent="0.25">
      <c r="I6421" s="7"/>
    </row>
    <row r="6422" spans="9:9" x14ac:dyDescent="0.25">
      <c r="I6422" s="7"/>
    </row>
    <row r="6423" spans="9:9" x14ac:dyDescent="0.25">
      <c r="I6423" s="7"/>
    </row>
    <row r="6424" spans="9:9" x14ac:dyDescent="0.25">
      <c r="I6424" s="7"/>
    </row>
    <row r="6425" spans="9:9" x14ac:dyDescent="0.25">
      <c r="I6425" s="7"/>
    </row>
    <row r="6426" spans="9:9" x14ac:dyDescent="0.25">
      <c r="I6426" s="7"/>
    </row>
    <row r="6427" spans="9:9" x14ac:dyDescent="0.25">
      <c r="I6427" s="7"/>
    </row>
    <row r="6428" spans="9:9" x14ac:dyDescent="0.25">
      <c r="I6428" s="7"/>
    </row>
    <row r="6429" spans="9:9" x14ac:dyDescent="0.25">
      <c r="I6429" s="7"/>
    </row>
    <row r="6430" spans="9:9" x14ac:dyDescent="0.25">
      <c r="I6430" s="7"/>
    </row>
    <row r="6431" spans="9:9" x14ac:dyDescent="0.25">
      <c r="I6431" s="7"/>
    </row>
    <row r="6432" spans="9:9" x14ac:dyDescent="0.25">
      <c r="I6432" s="7"/>
    </row>
    <row r="6433" spans="9:9" x14ac:dyDescent="0.25">
      <c r="I6433" s="7"/>
    </row>
    <row r="6434" spans="9:9" x14ac:dyDescent="0.25">
      <c r="I6434" s="7"/>
    </row>
    <row r="6435" spans="9:9" x14ac:dyDescent="0.25">
      <c r="I6435" s="7"/>
    </row>
    <row r="6436" spans="9:9" x14ac:dyDescent="0.25">
      <c r="I6436" s="7"/>
    </row>
    <row r="6437" spans="9:9" x14ac:dyDescent="0.25">
      <c r="I6437" s="7"/>
    </row>
    <row r="6438" spans="9:9" x14ac:dyDescent="0.25">
      <c r="I6438" s="7"/>
    </row>
    <row r="6439" spans="9:9" x14ac:dyDescent="0.25">
      <c r="I6439" s="7"/>
    </row>
    <row r="6440" spans="9:9" x14ac:dyDescent="0.25">
      <c r="I6440" s="7"/>
    </row>
    <row r="6441" spans="9:9" x14ac:dyDescent="0.25">
      <c r="I6441" s="7"/>
    </row>
    <row r="6442" spans="9:9" x14ac:dyDescent="0.25">
      <c r="I6442" s="7"/>
    </row>
    <row r="6443" spans="9:9" x14ac:dyDescent="0.25">
      <c r="I6443" s="7"/>
    </row>
    <row r="6444" spans="9:9" x14ac:dyDescent="0.25">
      <c r="I6444" s="7"/>
    </row>
    <row r="6445" spans="9:9" x14ac:dyDescent="0.25">
      <c r="I6445" s="7"/>
    </row>
    <row r="6446" spans="9:9" x14ac:dyDescent="0.25">
      <c r="I6446" s="7"/>
    </row>
    <row r="6447" spans="9:9" x14ac:dyDescent="0.25">
      <c r="I6447" s="7"/>
    </row>
    <row r="6448" spans="9:9" x14ac:dyDescent="0.25">
      <c r="I6448" s="7"/>
    </row>
    <row r="6449" spans="9:9" x14ac:dyDescent="0.25">
      <c r="I6449" s="7"/>
    </row>
    <row r="6450" spans="9:9" x14ac:dyDescent="0.25">
      <c r="I6450" s="7"/>
    </row>
    <row r="6451" spans="9:9" x14ac:dyDescent="0.25">
      <c r="I6451" s="7"/>
    </row>
    <row r="6452" spans="9:9" x14ac:dyDescent="0.25">
      <c r="I6452" s="7"/>
    </row>
    <row r="6453" spans="9:9" x14ac:dyDescent="0.25">
      <c r="I6453" s="7"/>
    </row>
    <row r="6454" spans="9:9" x14ac:dyDescent="0.25">
      <c r="I6454" s="7"/>
    </row>
    <row r="6455" spans="9:9" x14ac:dyDescent="0.25">
      <c r="I6455" s="7"/>
    </row>
    <row r="6456" spans="9:9" x14ac:dyDescent="0.25">
      <c r="I6456" s="7"/>
    </row>
    <row r="6457" spans="9:9" x14ac:dyDescent="0.25">
      <c r="I6457" s="7"/>
    </row>
    <row r="6458" spans="9:9" x14ac:dyDescent="0.25">
      <c r="I6458" s="7"/>
    </row>
    <row r="6459" spans="9:9" x14ac:dyDescent="0.25">
      <c r="I6459" s="7"/>
    </row>
    <row r="6460" spans="9:9" x14ac:dyDescent="0.25">
      <c r="I6460" s="7"/>
    </row>
    <row r="6461" spans="9:9" x14ac:dyDescent="0.25">
      <c r="I6461" s="7"/>
    </row>
    <row r="6462" spans="9:9" x14ac:dyDescent="0.25">
      <c r="I6462" s="7"/>
    </row>
    <row r="6463" spans="9:9" x14ac:dyDescent="0.25">
      <c r="I6463" s="7"/>
    </row>
    <row r="6464" spans="9:9" x14ac:dyDescent="0.25">
      <c r="I6464" s="7"/>
    </row>
    <row r="6465" spans="9:9" x14ac:dyDescent="0.25">
      <c r="I6465" s="7"/>
    </row>
    <row r="6466" spans="9:9" x14ac:dyDescent="0.25">
      <c r="I6466" s="7"/>
    </row>
    <row r="6467" spans="9:9" x14ac:dyDescent="0.25">
      <c r="I6467" s="7"/>
    </row>
    <row r="6468" spans="9:9" x14ac:dyDescent="0.25">
      <c r="I6468" s="7"/>
    </row>
    <row r="6469" spans="9:9" x14ac:dyDescent="0.25">
      <c r="I6469" s="7"/>
    </row>
    <row r="6470" spans="9:9" x14ac:dyDescent="0.25">
      <c r="I6470" s="7"/>
    </row>
    <row r="6471" spans="9:9" x14ac:dyDescent="0.25">
      <c r="I6471" s="7"/>
    </row>
    <row r="6472" spans="9:9" x14ac:dyDescent="0.25">
      <c r="I6472" s="7"/>
    </row>
    <row r="6473" spans="9:9" x14ac:dyDescent="0.25">
      <c r="I6473" s="7"/>
    </row>
    <row r="6474" spans="9:9" x14ac:dyDescent="0.25">
      <c r="I6474" s="7"/>
    </row>
    <row r="6475" spans="9:9" x14ac:dyDescent="0.25">
      <c r="I6475" s="7"/>
    </row>
    <row r="6476" spans="9:9" x14ac:dyDescent="0.25">
      <c r="I6476" s="7"/>
    </row>
    <row r="6477" spans="9:9" x14ac:dyDescent="0.25">
      <c r="I6477" s="7"/>
    </row>
    <row r="6478" spans="9:9" x14ac:dyDescent="0.25">
      <c r="I6478" s="7"/>
    </row>
    <row r="6479" spans="9:9" x14ac:dyDescent="0.25">
      <c r="I6479" s="7"/>
    </row>
    <row r="6480" spans="9:9" x14ac:dyDescent="0.25">
      <c r="I6480" s="7"/>
    </row>
    <row r="6481" spans="9:9" x14ac:dyDescent="0.25">
      <c r="I6481" s="7"/>
    </row>
    <row r="6482" spans="9:9" x14ac:dyDescent="0.25">
      <c r="I6482" s="7"/>
    </row>
    <row r="6483" spans="9:9" x14ac:dyDescent="0.25">
      <c r="I6483" s="7"/>
    </row>
    <row r="6484" spans="9:9" x14ac:dyDescent="0.25">
      <c r="I6484" s="7"/>
    </row>
    <row r="6485" spans="9:9" x14ac:dyDescent="0.25">
      <c r="I6485" s="7"/>
    </row>
    <row r="6486" spans="9:9" x14ac:dyDescent="0.25">
      <c r="I6486" s="7"/>
    </row>
    <row r="6487" spans="9:9" x14ac:dyDescent="0.25">
      <c r="I6487" s="7"/>
    </row>
    <row r="6488" spans="9:9" x14ac:dyDescent="0.25">
      <c r="I6488" s="7"/>
    </row>
    <row r="6489" spans="9:9" x14ac:dyDescent="0.25">
      <c r="I6489" s="7"/>
    </row>
    <row r="6490" spans="9:9" x14ac:dyDescent="0.25">
      <c r="I6490" s="7"/>
    </row>
    <row r="6491" spans="9:9" x14ac:dyDescent="0.25">
      <c r="I6491" s="7"/>
    </row>
    <row r="6492" spans="9:9" x14ac:dyDescent="0.25">
      <c r="I6492" s="7"/>
    </row>
    <row r="6493" spans="9:9" x14ac:dyDescent="0.25">
      <c r="I6493" s="7"/>
    </row>
    <row r="6494" spans="9:9" x14ac:dyDescent="0.25">
      <c r="I6494" s="7"/>
    </row>
    <row r="6495" spans="9:9" x14ac:dyDescent="0.25">
      <c r="I6495" s="7"/>
    </row>
    <row r="6496" spans="9:9" x14ac:dyDescent="0.25">
      <c r="I6496" s="7"/>
    </row>
    <row r="6497" spans="9:9" x14ac:dyDescent="0.25">
      <c r="I6497" s="7"/>
    </row>
    <row r="6498" spans="9:9" x14ac:dyDescent="0.25">
      <c r="I6498" s="7"/>
    </row>
    <row r="6499" spans="9:9" x14ac:dyDescent="0.25">
      <c r="I6499" s="7"/>
    </row>
    <row r="6500" spans="9:9" x14ac:dyDescent="0.25">
      <c r="I6500" s="7"/>
    </row>
    <row r="6501" spans="9:9" x14ac:dyDescent="0.25">
      <c r="I6501" s="7"/>
    </row>
    <row r="6502" spans="9:9" x14ac:dyDescent="0.25">
      <c r="I6502" s="7"/>
    </row>
    <row r="6503" spans="9:9" x14ac:dyDescent="0.25">
      <c r="I6503" s="7"/>
    </row>
    <row r="6504" spans="9:9" x14ac:dyDescent="0.25">
      <c r="I6504" s="7"/>
    </row>
    <row r="6505" spans="9:9" x14ac:dyDescent="0.25">
      <c r="I6505" s="7"/>
    </row>
    <row r="6506" spans="9:9" x14ac:dyDescent="0.25">
      <c r="I6506" s="7"/>
    </row>
    <row r="6507" spans="9:9" x14ac:dyDescent="0.25">
      <c r="I6507" s="7"/>
    </row>
    <row r="6508" spans="9:9" x14ac:dyDescent="0.25">
      <c r="I6508" s="7"/>
    </row>
    <row r="6509" spans="9:9" x14ac:dyDescent="0.25">
      <c r="I6509" s="7"/>
    </row>
    <row r="6510" spans="9:9" x14ac:dyDescent="0.25">
      <c r="I6510" s="7"/>
    </row>
    <row r="6511" spans="9:9" x14ac:dyDescent="0.25">
      <c r="I6511" s="7"/>
    </row>
    <row r="6512" spans="9:9" x14ac:dyDescent="0.25">
      <c r="I6512" s="7"/>
    </row>
    <row r="6513" spans="9:9" x14ac:dyDescent="0.25">
      <c r="I6513" s="7"/>
    </row>
    <row r="6514" spans="9:9" x14ac:dyDescent="0.25">
      <c r="I6514" s="7"/>
    </row>
    <row r="6515" spans="9:9" x14ac:dyDescent="0.25">
      <c r="I6515" s="7"/>
    </row>
    <row r="6516" spans="9:9" x14ac:dyDescent="0.25">
      <c r="I6516" s="7"/>
    </row>
    <row r="6517" spans="9:9" x14ac:dyDescent="0.25">
      <c r="I6517" s="7"/>
    </row>
    <row r="6518" spans="9:9" x14ac:dyDescent="0.25">
      <c r="I6518" s="7"/>
    </row>
    <row r="6519" spans="9:9" x14ac:dyDescent="0.25">
      <c r="I6519" s="7"/>
    </row>
    <row r="6520" spans="9:9" x14ac:dyDescent="0.25">
      <c r="I6520" s="7"/>
    </row>
    <row r="6521" spans="9:9" x14ac:dyDescent="0.25">
      <c r="I6521" s="7"/>
    </row>
    <row r="6522" spans="9:9" x14ac:dyDescent="0.25">
      <c r="I6522" s="7"/>
    </row>
    <row r="6523" spans="9:9" x14ac:dyDescent="0.25">
      <c r="I6523" s="7"/>
    </row>
    <row r="6524" spans="9:9" x14ac:dyDescent="0.25">
      <c r="I6524" s="7"/>
    </row>
    <row r="6525" spans="9:9" x14ac:dyDescent="0.25">
      <c r="I6525" s="7"/>
    </row>
    <row r="6526" spans="9:9" x14ac:dyDescent="0.25">
      <c r="I6526" s="7"/>
    </row>
    <row r="6527" spans="9:9" x14ac:dyDescent="0.25">
      <c r="I6527" s="7"/>
    </row>
    <row r="6528" spans="9:9" x14ac:dyDescent="0.25">
      <c r="I6528" s="7"/>
    </row>
    <row r="6529" spans="9:9" x14ac:dyDescent="0.25">
      <c r="I6529" s="7"/>
    </row>
    <row r="6530" spans="9:9" x14ac:dyDescent="0.25">
      <c r="I6530" s="7"/>
    </row>
    <row r="6531" spans="9:9" x14ac:dyDescent="0.25">
      <c r="I6531" s="7"/>
    </row>
    <row r="6532" spans="9:9" x14ac:dyDescent="0.25">
      <c r="I6532" s="7"/>
    </row>
    <row r="6533" spans="9:9" x14ac:dyDescent="0.25">
      <c r="I6533" s="7"/>
    </row>
    <row r="6534" spans="9:9" x14ac:dyDescent="0.25">
      <c r="I6534" s="7"/>
    </row>
    <row r="6535" spans="9:9" x14ac:dyDescent="0.25">
      <c r="I6535" s="7"/>
    </row>
    <row r="6536" spans="9:9" x14ac:dyDescent="0.25">
      <c r="I6536" s="7"/>
    </row>
    <row r="6537" spans="9:9" x14ac:dyDescent="0.25">
      <c r="I6537" s="7"/>
    </row>
    <row r="6538" spans="9:9" x14ac:dyDescent="0.25">
      <c r="I6538" s="7"/>
    </row>
    <row r="6539" spans="9:9" x14ac:dyDescent="0.25">
      <c r="I6539" s="7"/>
    </row>
    <row r="6540" spans="9:9" x14ac:dyDescent="0.25">
      <c r="I6540" s="7"/>
    </row>
    <row r="6541" spans="9:9" x14ac:dyDescent="0.25">
      <c r="I6541" s="7"/>
    </row>
    <row r="6542" spans="9:9" x14ac:dyDescent="0.25">
      <c r="I6542" s="7"/>
    </row>
    <row r="6543" spans="9:9" x14ac:dyDescent="0.25">
      <c r="I6543" s="7"/>
    </row>
    <row r="6544" spans="9:9" x14ac:dyDescent="0.25">
      <c r="I6544" s="7"/>
    </row>
    <row r="6545" spans="9:9" x14ac:dyDescent="0.25">
      <c r="I6545" s="7"/>
    </row>
    <row r="6546" spans="9:9" x14ac:dyDescent="0.25">
      <c r="I6546" s="7"/>
    </row>
    <row r="6547" spans="9:9" x14ac:dyDescent="0.25">
      <c r="I6547" s="7"/>
    </row>
    <row r="6548" spans="9:9" x14ac:dyDescent="0.25">
      <c r="I6548" s="7"/>
    </row>
    <row r="6549" spans="9:9" x14ac:dyDescent="0.25">
      <c r="I6549" s="7"/>
    </row>
    <row r="6550" spans="9:9" x14ac:dyDescent="0.25">
      <c r="I6550" s="7"/>
    </row>
    <row r="6551" spans="9:9" x14ac:dyDescent="0.25">
      <c r="I6551" s="7"/>
    </row>
    <row r="6552" spans="9:9" x14ac:dyDescent="0.25">
      <c r="I6552" s="7"/>
    </row>
    <row r="6553" spans="9:9" x14ac:dyDescent="0.25">
      <c r="I6553" s="7"/>
    </row>
    <row r="6554" spans="9:9" x14ac:dyDescent="0.25">
      <c r="I6554" s="7"/>
    </row>
    <row r="6555" spans="9:9" x14ac:dyDescent="0.25">
      <c r="I6555" s="7"/>
    </row>
    <row r="6556" spans="9:9" x14ac:dyDescent="0.25">
      <c r="I6556" s="7"/>
    </row>
    <row r="6557" spans="9:9" x14ac:dyDescent="0.25">
      <c r="I6557" s="7"/>
    </row>
    <row r="6558" spans="9:9" x14ac:dyDescent="0.25">
      <c r="I6558" s="7"/>
    </row>
    <row r="6559" spans="9:9" x14ac:dyDescent="0.25">
      <c r="I6559" s="7"/>
    </row>
    <row r="6560" spans="9:9" x14ac:dyDescent="0.25">
      <c r="I6560" s="7"/>
    </row>
    <row r="6561" spans="9:9" x14ac:dyDescent="0.25">
      <c r="I6561" s="7"/>
    </row>
    <row r="6562" spans="9:9" x14ac:dyDescent="0.25">
      <c r="I6562" s="7"/>
    </row>
    <row r="6563" spans="9:9" x14ac:dyDescent="0.25">
      <c r="I6563" s="7"/>
    </row>
    <row r="6564" spans="9:9" x14ac:dyDescent="0.25">
      <c r="I6564" s="7"/>
    </row>
    <row r="6565" spans="9:9" x14ac:dyDescent="0.25">
      <c r="I6565" s="7"/>
    </row>
    <row r="6566" spans="9:9" x14ac:dyDescent="0.25">
      <c r="I6566" s="7"/>
    </row>
    <row r="6567" spans="9:9" x14ac:dyDescent="0.25">
      <c r="I6567" s="7"/>
    </row>
    <row r="6568" spans="9:9" x14ac:dyDescent="0.25">
      <c r="I6568" s="7"/>
    </row>
    <row r="6569" spans="9:9" x14ac:dyDescent="0.25">
      <c r="I6569" s="7"/>
    </row>
    <row r="6570" spans="9:9" x14ac:dyDescent="0.25">
      <c r="I6570" s="7"/>
    </row>
    <row r="6571" spans="9:9" x14ac:dyDescent="0.25">
      <c r="I6571" s="7"/>
    </row>
    <row r="6572" spans="9:9" x14ac:dyDescent="0.25">
      <c r="I6572" s="7"/>
    </row>
    <row r="6573" spans="9:9" x14ac:dyDescent="0.25">
      <c r="I6573" s="7"/>
    </row>
    <row r="6574" spans="9:9" x14ac:dyDescent="0.25">
      <c r="I6574" s="7"/>
    </row>
    <row r="6575" spans="9:9" x14ac:dyDescent="0.25">
      <c r="I6575" s="7"/>
    </row>
    <row r="6576" spans="9:9" x14ac:dyDescent="0.25">
      <c r="I6576" s="7"/>
    </row>
    <row r="6577" spans="9:9" x14ac:dyDescent="0.25">
      <c r="I6577" s="7"/>
    </row>
    <row r="6578" spans="9:9" x14ac:dyDescent="0.25">
      <c r="I6578" s="7"/>
    </row>
    <row r="6579" spans="9:9" x14ac:dyDescent="0.25">
      <c r="I6579" s="7"/>
    </row>
    <row r="6580" spans="9:9" x14ac:dyDescent="0.25">
      <c r="I6580" s="7"/>
    </row>
    <row r="6581" spans="9:9" x14ac:dyDescent="0.25">
      <c r="I6581" s="7"/>
    </row>
    <row r="6582" spans="9:9" x14ac:dyDescent="0.25">
      <c r="I6582" s="7"/>
    </row>
    <row r="6583" spans="9:9" x14ac:dyDescent="0.25">
      <c r="I6583" s="7"/>
    </row>
    <row r="6584" spans="9:9" x14ac:dyDescent="0.25">
      <c r="I6584" s="7"/>
    </row>
    <row r="6585" spans="9:9" x14ac:dyDescent="0.25">
      <c r="I6585" s="7"/>
    </row>
    <row r="6586" spans="9:9" x14ac:dyDescent="0.25">
      <c r="I6586" s="7"/>
    </row>
    <row r="6587" spans="9:9" x14ac:dyDescent="0.25">
      <c r="I6587" s="7"/>
    </row>
    <row r="6588" spans="9:9" x14ac:dyDescent="0.25">
      <c r="I6588" s="7"/>
    </row>
    <row r="6589" spans="9:9" x14ac:dyDescent="0.25">
      <c r="I6589" s="7"/>
    </row>
    <row r="6590" spans="9:9" x14ac:dyDescent="0.25">
      <c r="I6590" s="7"/>
    </row>
    <row r="6591" spans="9:9" x14ac:dyDescent="0.25">
      <c r="I6591" s="7"/>
    </row>
    <row r="6592" spans="9:9" x14ac:dyDescent="0.25">
      <c r="I6592" s="7"/>
    </row>
    <row r="6593" spans="9:9" x14ac:dyDescent="0.25">
      <c r="I6593" s="7"/>
    </row>
    <row r="6594" spans="9:9" x14ac:dyDescent="0.25">
      <c r="I6594" s="7"/>
    </row>
    <row r="6595" spans="9:9" x14ac:dyDescent="0.25">
      <c r="I6595" s="7"/>
    </row>
    <row r="6596" spans="9:9" x14ac:dyDescent="0.25">
      <c r="I6596" s="7"/>
    </row>
    <row r="6597" spans="9:9" x14ac:dyDescent="0.25">
      <c r="I6597" s="7"/>
    </row>
    <row r="6598" spans="9:9" x14ac:dyDescent="0.25">
      <c r="I6598" s="7"/>
    </row>
    <row r="6599" spans="9:9" x14ac:dyDescent="0.25">
      <c r="I6599" s="7"/>
    </row>
    <row r="6600" spans="9:9" x14ac:dyDescent="0.25">
      <c r="I6600" s="7"/>
    </row>
    <row r="6601" spans="9:9" x14ac:dyDescent="0.25">
      <c r="I6601" s="7"/>
    </row>
    <row r="6602" spans="9:9" x14ac:dyDescent="0.25">
      <c r="I6602" s="7"/>
    </row>
    <row r="6603" spans="9:9" x14ac:dyDescent="0.25">
      <c r="I6603" s="7"/>
    </row>
    <row r="6604" spans="9:9" x14ac:dyDescent="0.25">
      <c r="I6604" s="7"/>
    </row>
    <row r="6605" spans="9:9" x14ac:dyDescent="0.25">
      <c r="I6605" s="7"/>
    </row>
    <row r="6606" spans="9:9" x14ac:dyDescent="0.25">
      <c r="I6606" s="7"/>
    </row>
    <row r="6607" spans="9:9" x14ac:dyDescent="0.25">
      <c r="I6607" s="7"/>
    </row>
    <row r="6608" spans="9:9" x14ac:dyDescent="0.25">
      <c r="I6608" s="7"/>
    </row>
    <row r="6609" spans="9:9" x14ac:dyDescent="0.25">
      <c r="I6609" s="7"/>
    </row>
    <row r="6610" spans="9:9" x14ac:dyDescent="0.25">
      <c r="I6610" s="7"/>
    </row>
    <row r="6611" spans="9:9" x14ac:dyDescent="0.25">
      <c r="I6611" s="7"/>
    </row>
    <row r="6612" spans="9:9" x14ac:dyDescent="0.25">
      <c r="I6612" s="7"/>
    </row>
    <row r="6613" spans="9:9" x14ac:dyDescent="0.25">
      <c r="I6613" s="7"/>
    </row>
    <row r="6614" spans="9:9" x14ac:dyDescent="0.25">
      <c r="I6614" s="7"/>
    </row>
    <row r="6615" spans="9:9" x14ac:dyDescent="0.25">
      <c r="I6615" s="7"/>
    </row>
    <row r="6616" spans="9:9" x14ac:dyDescent="0.25">
      <c r="I6616" s="7"/>
    </row>
    <row r="6617" spans="9:9" x14ac:dyDescent="0.25">
      <c r="I6617" s="7"/>
    </row>
    <row r="6618" spans="9:9" x14ac:dyDescent="0.25">
      <c r="I6618" s="7"/>
    </row>
    <row r="6619" spans="9:9" x14ac:dyDescent="0.25">
      <c r="I6619" s="7"/>
    </row>
    <row r="6620" spans="9:9" x14ac:dyDescent="0.25">
      <c r="I6620" s="7"/>
    </row>
    <row r="6621" spans="9:9" x14ac:dyDescent="0.25">
      <c r="I6621" s="7"/>
    </row>
    <row r="6622" spans="9:9" x14ac:dyDescent="0.25">
      <c r="I6622" s="7"/>
    </row>
    <row r="6623" spans="9:9" x14ac:dyDescent="0.25">
      <c r="I6623" s="7"/>
    </row>
    <row r="6624" spans="9:9" x14ac:dyDescent="0.25">
      <c r="I6624" s="7"/>
    </row>
    <row r="6625" spans="9:9" x14ac:dyDescent="0.25">
      <c r="I6625" s="7"/>
    </row>
    <row r="6626" spans="9:9" x14ac:dyDescent="0.25">
      <c r="I6626" s="7"/>
    </row>
    <row r="6627" spans="9:9" x14ac:dyDescent="0.25">
      <c r="I6627" s="7"/>
    </row>
    <row r="6628" spans="9:9" x14ac:dyDescent="0.25">
      <c r="I6628" s="7"/>
    </row>
    <row r="6629" spans="9:9" x14ac:dyDescent="0.25">
      <c r="I6629" s="7"/>
    </row>
    <row r="6630" spans="9:9" x14ac:dyDescent="0.25">
      <c r="I6630" s="7"/>
    </row>
    <row r="6631" spans="9:9" x14ac:dyDescent="0.25">
      <c r="I6631" s="7"/>
    </row>
    <row r="6632" spans="9:9" x14ac:dyDescent="0.25">
      <c r="I6632" s="7"/>
    </row>
    <row r="6633" spans="9:9" x14ac:dyDescent="0.25">
      <c r="I6633" s="7"/>
    </row>
    <row r="6634" spans="9:9" x14ac:dyDescent="0.25">
      <c r="I6634" s="7"/>
    </row>
    <row r="6635" spans="9:9" x14ac:dyDescent="0.25">
      <c r="I6635" s="7"/>
    </row>
    <row r="6636" spans="9:9" x14ac:dyDescent="0.25">
      <c r="I6636" s="7"/>
    </row>
    <row r="6637" spans="9:9" x14ac:dyDescent="0.25">
      <c r="I6637" s="7"/>
    </row>
    <row r="6638" spans="9:9" x14ac:dyDescent="0.25">
      <c r="I6638" s="7"/>
    </row>
    <row r="6639" spans="9:9" x14ac:dyDescent="0.25">
      <c r="I6639" s="7"/>
    </row>
    <row r="6640" spans="9:9" x14ac:dyDescent="0.25">
      <c r="I6640" s="7"/>
    </row>
    <row r="6641" spans="9:9" x14ac:dyDescent="0.25">
      <c r="I6641" s="7"/>
    </row>
    <row r="6642" spans="9:9" x14ac:dyDescent="0.25">
      <c r="I6642" s="7"/>
    </row>
    <row r="6643" spans="9:9" x14ac:dyDescent="0.25">
      <c r="I6643" s="7"/>
    </row>
    <row r="6644" spans="9:9" x14ac:dyDescent="0.25">
      <c r="I6644" s="7"/>
    </row>
    <row r="6645" spans="9:9" x14ac:dyDescent="0.25">
      <c r="I6645" s="7"/>
    </row>
    <row r="6646" spans="9:9" x14ac:dyDescent="0.25">
      <c r="I6646" s="7"/>
    </row>
    <row r="6647" spans="9:9" x14ac:dyDescent="0.25">
      <c r="I6647" s="7"/>
    </row>
    <row r="6648" spans="9:9" x14ac:dyDescent="0.25">
      <c r="I6648" s="7"/>
    </row>
    <row r="6649" spans="9:9" x14ac:dyDescent="0.25">
      <c r="I6649" s="7"/>
    </row>
    <row r="6650" spans="9:9" x14ac:dyDescent="0.25">
      <c r="I6650" s="7"/>
    </row>
    <row r="6651" spans="9:9" x14ac:dyDescent="0.25">
      <c r="I6651" s="7"/>
    </row>
    <row r="6652" spans="9:9" x14ac:dyDescent="0.25">
      <c r="I6652" s="7"/>
    </row>
    <row r="6653" spans="9:9" x14ac:dyDescent="0.25">
      <c r="I6653" s="7"/>
    </row>
    <row r="6654" spans="9:9" x14ac:dyDescent="0.25">
      <c r="I6654" s="7"/>
    </row>
    <row r="6655" spans="9:9" x14ac:dyDescent="0.25">
      <c r="I6655" s="7"/>
    </row>
    <row r="6656" spans="9:9" x14ac:dyDescent="0.25">
      <c r="I6656" s="7"/>
    </row>
    <row r="6657" spans="9:9" x14ac:dyDescent="0.25">
      <c r="I6657" s="7"/>
    </row>
    <row r="6658" spans="9:9" x14ac:dyDescent="0.25">
      <c r="I6658" s="7"/>
    </row>
    <row r="6659" spans="9:9" x14ac:dyDescent="0.25">
      <c r="I6659" s="7"/>
    </row>
    <row r="6660" spans="9:9" x14ac:dyDescent="0.25">
      <c r="I6660" s="7"/>
    </row>
    <row r="6661" spans="9:9" x14ac:dyDescent="0.25">
      <c r="I6661" s="7"/>
    </row>
    <row r="6662" spans="9:9" x14ac:dyDescent="0.25">
      <c r="I6662" s="7"/>
    </row>
    <row r="6663" spans="9:9" x14ac:dyDescent="0.25">
      <c r="I6663" s="7"/>
    </row>
    <row r="6664" spans="9:9" x14ac:dyDescent="0.25">
      <c r="I6664" s="7"/>
    </row>
    <row r="6665" spans="9:9" x14ac:dyDescent="0.25">
      <c r="I6665" s="7"/>
    </row>
    <row r="6666" spans="9:9" x14ac:dyDescent="0.25">
      <c r="I6666" s="7"/>
    </row>
    <row r="6667" spans="9:9" x14ac:dyDescent="0.25">
      <c r="I6667" s="7"/>
    </row>
    <row r="6668" spans="9:9" x14ac:dyDescent="0.25">
      <c r="I6668" s="7"/>
    </row>
    <row r="6669" spans="9:9" x14ac:dyDescent="0.25">
      <c r="I6669" s="7"/>
    </row>
    <row r="6670" spans="9:9" x14ac:dyDescent="0.25">
      <c r="I6670" s="7"/>
    </row>
    <row r="6671" spans="9:9" x14ac:dyDescent="0.25">
      <c r="I6671" s="7"/>
    </row>
    <row r="6672" spans="9:9" x14ac:dyDescent="0.25">
      <c r="I6672" s="7"/>
    </row>
    <row r="6673" spans="9:9" x14ac:dyDescent="0.25">
      <c r="I6673" s="7"/>
    </row>
    <row r="6674" spans="9:9" x14ac:dyDescent="0.25">
      <c r="I6674" s="7"/>
    </row>
    <row r="6675" spans="9:9" x14ac:dyDescent="0.25">
      <c r="I6675" s="7"/>
    </row>
    <row r="6676" spans="9:9" x14ac:dyDescent="0.25">
      <c r="I6676" s="7"/>
    </row>
    <row r="6677" spans="9:9" x14ac:dyDescent="0.25">
      <c r="I6677" s="7"/>
    </row>
    <row r="6678" spans="9:9" x14ac:dyDescent="0.25">
      <c r="I6678" s="7"/>
    </row>
    <row r="6679" spans="9:9" x14ac:dyDescent="0.25">
      <c r="I6679" s="7"/>
    </row>
    <row r="6680" spans="9:9" x14ac:dyDescent="0.25">
      <c r="I6680" s="7"/>
    </row>
    <row r="6681" spans="9:9" x14ac:dyDescent="0.25">
      <c r="I6681" s="7"/>
    </row>
    <row r="6682" spans="9:9" x14ac:dyDescent="0.25">
      <c r="I6682" s="7"/>
    </row>
    <row r="6683" spans="9:9" x14ac:dyDescent="0.25">
      <c r="I6683" s="7"/>
    </row>
    <row r="6684" spans="9:9" x14ac:dyDescent="0.25">
      <c r="I6684" s="7"/>
    </row>
    <row r="6685" spans="9:9" x14ac:dyDescent="0.25">
      <c r="I6685" s="7"/>
    </row>
    <row r="6686" spans="9:9" x14ac:dyDescent="0.25">
      <c r="I6686" s="7"/>
    </row>
    <row r="6687" spans="9:9" x14ac:dyDescent="0.25">
      <c r="I6687" s="7"/>
    </row>
    <row r="6688" spans="9:9" x14ac:dyDescent="0.25">
      <c r="I6688" s="7"/>
    </row>
    <row r="6689" spans="9:9" x14ac:dyDescent="0.25">
      <c r="I6689" s="7"/>
    </row>
    <row r="6690" spans="9:9" x14ac:dyDescent="0.25">
      <c r="I6690" s="7"/>
    </row>
    <row r="6691" spans="9:9" x14ac:dyDescent="0.25">
      <c r="I6691" s="7"/>
    </row>
    <row r="6692" spans="9:9" x14ac:dyDescent="0.25">
      <c r="I6692" s="7"/>
    </row>
    <row r="6693" spans="9:9" x14ac:dyDescent="0.25">
      <c r="I6693" s="7"/>
    </row>
    <row r="6694" spans="9:9" x14ac:dyDescent="0.25">
      <c r="I6694" s="7"/>
    </row>
    <row r="6695" spans="9:9" x14ac:dyDescent="0.25">
      <c r="I6695" s="7"/>
    </row>
    <row r="6696" spans="9:9" x14ac:dyDescent="0.25">
      <c r="I6696" s="7"/>
    </row>
    <row r="6697" spans="9:9" x14ac:dyDescent="0.25">
      <c r="I6697" s="7"/>
    </row>
    <row r="6698" spans="9:9" x14ac:dyDescent="0.25">
      <c r="I6698" s="7"/>
    </row>
    <row r="6699" spans="9:9" x14ac:dyDescent="0.25">
      <c r="I6699" s="7"/>
    </row>
    <row r="6700" spans="9:9" x14ac:dyDescent="0.25">
      <c r="I6700" s="7"/>
    </row>
    <row r="6701" spans="9:9" x14ac:dyDescent="0.25">
      <c r="I6701" s="7"/>
    </row>
    <row r="6702" spans="9:9" x14ac:dyDescent="0.25">
      <c r="I6702" s="7"/>
    </row>
    <row r="6703" spans="9:9" x14ac:dyDescent="0.25">
      <c r="I6703" s="7"/>
    </row>
    <row r="6704" spans="9:9" x14ac:dyDescent="0.25">
      <c r="I6704" s="7"/>
    </row>
    <row r="6705" spans="9:9" x14ac:dyDescent="0.25">
      <c r="I6705" s="7"/>
    </row>
    <row r="6706" spans="9:9" x14ac:dyDescent="0.25">
      <c r="I6706" s="7"/>
    </row>
    <row r="6707" spans="9:9" x14ac:dyDescent="0.25">
      <c r="I6707" s="7"/>
    </row>
    <row r="6708" spans="9:9" x14ac:dyDescent="0.25">
      <c r="I6708" s="7"/>
    </row>
    <row r="6709" spans="9:9" x14ac:dyDescent="0.25">
      <c r="I6709" s="7"/>
    </row>
    <row r="6710" spans="9:9" x14ac:dyDescent="0.25">
      <c r="I6710" s="7"/>
    </row>
    <row r="6711" spans="9:9" x14ac:dyDescent="0.25">
      <c r="I6711" s="7"/>
    </row>
    <row r="6712" spans="9:9" x14ac:dyDescent="0.25">
      <c r="I6712" s="7"/>
    </row>
    <row r="6713" spans="9:9" x14ac:dyDescent="0.25">
      <c r="I6713" s="7"/>
    </row>
    <row r="6714" spans="9:9" x14ac:dyDescent="0.25">
      <c r="I6714" s="7"/>
    </row>
    <row r="6715" spans="9:9" x14ac:dyDescent="0.25">
      <c r="I6715" s="7"/>
    </row>
    <row r="6716" spans="9:9" x14ac:dyDescent="0.25">
      <c r="I6716" s="7"/>
    </row>
    <row r="6717" spans="9:9" x14ac:dyDescent="0.25">
      <c r="I6717" s="7"/>
    </row>
    <row r="6718" spans="9:9" x14ac:dyDescent="0.25">
      <c r="I6718" s="7"/>
    </row>
    <row r="6719" spans="9:9" x14ac:dyDescent="0.25">
      <c r="I6719" s="7"/>
    </row>
    <row r="6720" spans="9:9" x14ac:dyDescent="0.25">
      <c r="I6720" s="7"/>
    </row>
    <row r="6721" spans="9:9" x14ac:dyDescent="0.25">
      <c r="I6721" s="7"/>
    </row>
    <row r="6722" spans="9:9" x14ac:dyDescent="0.25">
      <c r="I6722" s="7"/>
    </row>
    <row r="6723" spans="9:9" x14ac:dyDescent="0.25">
      <c r="I6723" s="7"/>
    </row>
    <row r="6724" spans="9:9" x14ac:dyDescent="0.25">
      <c r="I6724" s="7"/>
    </row>
    <row r="6725" spans="9:9" x14ac:dyDescent="0.25">
      <c r="I6725" s="7"/>
    </row>
    <row r="6726" spans="9:9" x14ac:dyDescent="0.25">
      <c r="I6726" s="7"/>
    </row>
    <row r="6727" spans="9:9" x14ac:dyDescent="0.25">
      <c r="I6727" s="7"/>
    </row>
    <row r="6728" spans="9:9" x14ac:dyDescent="0.25">
      <c r="I6728" s="7"/>
    </row>
    <row r="6729" spans="9:9" x14ac:dyDescent="0.25">
      <c r="I6729" s="7"/>
    </row>
    <row r="6730" spans="9:9" x14ac:dyDescent="0.25">
      <c r="I6730" s="7"/>
    </row>
    <row r="6731" spans="9:9" x14ac:dyDescent="0.25">
      <c r="I6731" s="7"/>
    </row>
    <row r="6732" spans="9:9" x14ac:dyDescent="0.25">
      <c r="I6732" s="7"/>
    </row>
    <row r="6733" spans="9:9" x14ac:dyDescent="0.25">
      <c r="I6733" s="7"/>
    </row>
    <row r="6734" spans="9:9" x14ac:dyDescent="0.25">
      <c r="I6734" s="7"/>
    </row>
    <row r="6735" spans="9:9" x14ac:dyDescent="0.25">
      <c r="I6735" s="7"/>
    </row>
    <row r="6736" spans="9:9" x14ac:dyDescent="0.25">
      <c r="I6736" s="7"/>
    </row>
    <row r="6737" spans="9:9" x14ac:dyDescent="0.25">
      <c r="I6737" s="7"/>
    </row>
    <row r="6738" spans="9:9" x14ac:dyDescent="0.25">
      <c r="I6738" s="7"/>
    </row>
    <row r="6739" spans="9:9" x14ac:dyDescent="0.25">
      <c r="I6739" s="7"/>
    </row>
    <row r="6740" spans="9:9" x14ac:dyDescent="0.25">
      <c r="I6740" s="7"/>
    </row>
    <row r="6741" spans="9:9" x14ac:dyDescent="0.25">
      <c r="I6741" s="7"/>
    </row>
    <row r="6742" spans="9:9" x14ac:dyDescent="0.25">
      <c r="I6742" s="7"/>
    </row>
    <row r="6743" spans="9:9" x14ac:dyDescent="0.25">
      <c r="I6743" s="7"/>
    </row>
    <row r="6744" spans="9:9" x14ac:dyDescent="0.25">
      <c r="I6744" s="7"/>
    </row>
    <row r="6745" spans="9:9" x14ac:dyDescent="0.25">
      <c r="I6745" s="7"/>
    </row>
    <row r="6746" spans="9:9" x14ac:dyDescent="0.25">
      <c r="I6746" s="7"/>
    </row>
    <row r="6747" spans="9:9" x14ac:dyDescent="0.25">
      <c r="I6747" s="7"/>
    </row>
    <row r="6748" spans="9:9" x14ac:dyDescent="0.25">
      <c r="I6748" s="7"/>
    </row>
    <row r="6749" spans="9:9" x14ac:dyDescent="0.25">
      <c r="I6749" s="7"/>
    </row>
    <row r="6750" spans="9:9" x14ac:dyDescent="0.25">
      <c r="I6750" s="7"/>
    </row>
    <row r="6751" spans="9:9" x14ac:dyDescent="0.25">
      <c r="I6751" s="7"/>
    </row>
    <row r="6752" spans="9:9" x14ac:dyDescent="0.25">
      <c r="I6752" s="7"/>
    </row>
    <row r="6753" spans="9:9" x14ac:dyDescent="0.25">
      <c r="I6753" s="7"/>
    </row>
    <row r="6754" spans="9:9" x14ac:dyDescent="0.25">
      <c r="I6754" s="7"/>
    </row>
    <row r="6755" spans="9:9" x14ac:dyDescent="0.25">
      <c r="I6755" s="7"/>
    </row>
    <row r="6756" spans="9:9" x14ac:dyDescent="0.25">
      <c r="I6756" s="7"/>
    </row>
    <row r="6757" spans="9:9" x14ac:dyDescent="0.25">
      <c r="I6757" s="7"/>
    </row>
    <row r="6758" spans="9:9" x14ac:dyDescent="0.25">
      <c r="I6758" s="7"/>
    </row>
    <row r="6759" spans="9:9" x14ac:dyDescent="0.25">
      <c r="I6759" s="7"/>
    </row>
    <row r="6760" spans="9:9" x14ac:dyDescent="0.25">
      <c r="I6760" s="7"/>
    </row>
    <row r="6761" spans="9:9" x14ac:dyDescent="0.25">
      <c r="I6761" s="7"/>
    </row>
    <row r="6762" spans="9:9" x14ac:dyDescent="0.25">
      <c r="I6762" s="7"/>
    </row>
    <row r="6763" spans="9:9" x14ac:dyDescent="0.25">
      <c r="I6763" s="7"/>
    </row>
    <row r="6764" spans="9:9" x14ac:dyDescent="0.25">
      <c r="I6764" s="7"/>
    </row>
    <row r="6765" spans="9:9" x14ac:dyDescent="0.25">
      <c r="I6765" s="7"/>
    </row>
    <row r="6766" spans="9:9" x14ac:dyDescent="0.25">
      <c r="I6766" s="7"/>
    </row>
    <row r="6767" spans="9:9" x14ac:dyDescent="0.25">
      <c r="I6767" s="7"/>
    </row>
    <row r="6768" spans="9:9" x14ac:dyDescent="0.25">
      <c r="I6768" s="7"/>
    </row>
    <row r="6769" spans="9:9" x14ac:dyDescent="0.25">
      <c r="I6769" s="7"/>
    </row>
    <row r="6770" spans="9:9" x14ac:dyDescent="0.25">
      <c r="I6770" s="7"/>
    </row>
    <row r="6771" spans="9:9" x14ac:dyDescent="0.25">
      <c r="I6771" s="7"/>
    </row>
    <row r="6772" spans="9:9" x14ac:dyDescent="0.25">
      <c r="I6772" s="7"/>
    </row>
    <row r="6773" spans="9:9" x14ac:dyDescent="0.25">
      <c r="I6773" s="7"/>
    </row>
    <row r="6774" spans="9:9" x14ac:dyDescent="0.25">
      <c r="I6774" s="7"/>
    </row>
    <row r="6775" spans="9:9" x14ac:dyDescent="0.25">
      <c r="I6775" s="7"/>
    </row>
    <row r="6776" spans="9:9" x14ac:dyDescent="0.25">
      <c r="I6776" s="7"/>
    </row>
    <row r="6777" spans="9:9" x14ac:dyDescent="0.25">
      <c r="I6777" s="7"/>
    </row>
    <row r="6778" spans="9:9" x14ac:dyDescent="0.25">
      <c r="I6778" s="7"/>
    </row>
    <row r="6779" spans="9:9" x14ac:dyDescent="0.25">
      <c r="I6779" s="7"/>
    </row>
    <row r="6780" spans="9:9" x14ac:dyDescent="0.25">
      <c r="I6780" s="7"/>
    </row>
    <row r="6781" spans="9:9" x14ac:dyDescent="0.25">
      <c r="I6781" s="7"/>
    </row>
    <row r="6782" spans="9:9" x14ac:dyDescent="0.25">
      <c r="I6782" s="7"/>
    </row>
    <row r="6783" spans="9:9" x14ac:dyDescent="0.25">
      <c r="I6783" s="7"/>
    </row>
    <row r="6784" spans="9:9" x14ac:dyDescent="0.25">
      <c r="I6784" s="7"/>
    </row>
    <row r="6785" spans="9:9" x14ac:dyDescent="0.25">
      <c r="I6785" s="7"/>
    </row>
    <row r="6786" spans="9:9" x14ac:dyDescent="0.25">
      <c r="I6786" s="7"/>
    </row>
    <row r="6787" spans="9:9" x14ac:dyDescent="0.25">
      <c r="I6787" s="7"/>
    </row>
    <row r="6788" spans="9:9" x14ac:dyDescent="0.25">
      <c r="I6788" s="7"/>
    </row>
    <row r="6789" spans="9:9" x14ac:dyDescent="0.25">
      <c r="I6789" s="7"/>
    </row>
    <row r="6790" spans="9:9" x14ac:dyDescent="0.25">
      <c r="I6790" s="7"/>
    </row>
    <row r="6791" spans="9:9" x14ac:dyDescent="0.25">
      <c r="I6791" s="7"/>
    </row>
    <row r="6792" spans="9:9" x14ac:dyDescent="0.25">
      <c r="I6792" s="7"/>
    </row>
    <row r="6793" spans="9:9" x14ac:dyDescent="0.25">
      <c r="I6793" s="7"/>
    </row>
    <row r="6794" spans="9:9" x14ac:dyDescent="0.25">
      <c r="I6794" s="7"/>
    </row>
    <row r="6795" spans="9:9" x14ac:dyDescent="0.25">
      <c r="I6795" s="7"/>
    </row>
    <row r="6796" spans="9:9" x14ac:dyDescent="0.25">
      <c r="I6796" s="7"/>
    </row>
    <row r="6797" spans="9:9" x14ac:dyDescent="0.25">
      <c r="I6797" s="7"/>
    </row>
    <row r="6798" spans="9:9" x14ac:dyDescent="0.25">
      <c r="I6798" s="7"/>
    </row>
    <row r="6799" spans="9:9" x14ac:dyDescent="0.25">
      <c r="I6799" s="7"/>
    </row>
    <row r="6800" spans="9:9" x14ac:dyDescent="0.25">
      <c r="I6800" s="7"/>
    </row>
    <row r="6801" spans="9:9" x14ac:dyDescent="0.25">
      <c r="I6801" s="7"/>
    </row>
    <row r="6802" spans="9:9" x14ac:dyDescent="0.25">
      <c r="I6802" s="7"/>
    </row>
    <row r="6803" spans="9:9" x14ac:dyDescent="0.25">
      <c r="I6803" s="7"/>
    </row>
    <row r="6804" spans="9:9" x14ac:dyDescent="0.25">
      <c r="I6804" s="7"/>
    </row>
    <row r="6805" spans="9:9" x14ac:dyDescent="0.25">
      <c r="I6805" s="7"/>
    </row>
    <row r="6806" spans="9:9" x14ac:dyDescent="0.25">
      <c r="I6806" s="7"/>
    </row>
    <row r="6807" spans="9:9" x14ac:dyDescent="0.25">
      <c r="I6807" s="7"/>
    </row>
    <row r="6808" spans="9:9" x14ac:dyDescent="0.25">
      <c r="I6808" s="7"/>
    </row>
    <row r="6809" spans="9:9" x14ac:dyDescent="0.25">
      <c r="I6809" s="7"/>
    </row>
    <row r="6810" spans="9:9" x14ac:dyDescent="0.25">
      <c r="I6810" s="7"/>
    </row>
    <row r="6811" spans="9:9" x14ac:dyDescent="0.25">
      <c r="I6811" s="7"/>
    </row>
    <row r="6812" spans="9:9" x14ac:dyDescent="0.25">
      <c r="I6812" s="7"/>
    </row>
    <row r="6813" spans="9:9" x14ac:dyDescent="0.25">
      <c r="I6813" s="7"/>
    </row>
    <row r="6814" spans="9:9" x14ac:dyDescent="0.25">
      <c r="I6814" s="7"/>
    </row>
    <row r="6815" spans="9:9" x14ac:dyDescent="0.25">
      <c r="I6815" s="7"/>
    </row>
    <row r="6816" spans="9:9" x14ac:dyDescent="0.25">
      <c r="I6816" s="7"/>
    </row>
    <row r="6817" spans="9:9" x14ac:dyDescent="0.25">
      <c r="I6817" s="7"/>
    </row>
    <row r="6818" spans="9:9" x14ac:dyDescent="0.25">
      <c r="I6818" s="7"/>
    </row>
    <row r="6819" spans="9:9" x14ac:dyDescent="0.25">
      <c r="I6819" s="7"/>
    </row>
    <row r="6820" spans="9:9" x14ac:dyDescent="0.25">
      <c r="I6820" s="7"/>
    </row>
    <row r="6821" spans="9:9" x14ac:dyDescent="0.25">
      <c r="I6821" s="7"/>
    </row>
    <row r="6822" spans="9:9" x14ac:dyDescent="0.25">
      <c r="I6822" s="7"/>
    </row>
    <row r="6823" spans="9:9" x14ac:dyDescent="0.25">
      <c r="I6823" s="7"/>
    </row>
    <row r="6824" spans="9:9" x14ac:dyDescent="0.25">
      <c r="I6824" s="7"/>
    </row>
    <row r="6825" spans="9:9" x14ac:dyDescent="0.25">
      <c r="I6825" s="7"/>
    </row>
    <row r="6826" spans="9:9" x14ac:dyDescent="0.25">
      <c r="I6826" s="7"/>
    </row>
    <row r="6827" spans="9:9" x14ac:dyDescent="0.25">
      <c r="I6827" s="7"/>
    </row>
    <row r="6828" spans="9:9" x14ac:dyDescent="0.25">
      <c r="I6828" s="7"/>
    </row>
    <row r="6829" spans="9:9" x14ac:dyDescent="0.25">
      <c r="I6829" s="7"/>
    </row>
    <row r="6830" spans="9:9" x14ac:dyDescent="0.25">
      <c r="I6830" s="7"/>
    </row>
    <row r="6831" spans="9:9" x14ac:dyDescent="0.25">
      <c r="I6831" s="7"/>
    </row>
    <row r="6832" spans="9:9" x14ac:dyDescent="0.25">
      <c r="I6832" s="7"/>
    </row>
    <row r="6833" spans="9:9" x14ac:dyDescent="0.25">
      <c r="I6833" s="7"/>
    </row>
    <row r="6834" spans="9:9" x14ac:dyDescent="0.25">
      <c r="I6834" s="7"/>
    </row>
    <row r="6835" spans="9:9" x14ac:dyDescent="0.25">
      <c r="I6835" s="7"/>
    </row>
    <row r="6836" spans="9:9" x14ac:dyDescent="0.25">
      <c r="I6836" s="7"/>
    </row>
    <row r="6837" spans="9:9" x14ac:dyDescent="0.25">
      <c r="I6837" s="7"/>
    </row>
    <row r="6838" spans="9:9" x14ac:dyDescent="0.25">
      <c r="I6838" s="7"/>
    </row>
    <row r="6839" spans="9:9" x14ac:dyDescent="0.25">
      <c r="I6839" s="7"/>
    </row>
    <row r="6840" spans="9:9" x14ac:dyDescent="0.25">
      <c r="I6840" s="7"/>
    </row>
    <row r="6841" spans="9:9" x14ac:dyDescent="0.25">
      <c r="I6841" s="7"/>
    </row>
    <row r="6842" spans="9:9" x14ac:dyDescent="0.25">
      <c r="I6842" s="7"/>
    </row>
    <row r="6843" spans="9:9" x14ac:dyDescent="0.25">
      <c r="I6843" s="7"/>
    </row>
    <row r="6844" spans="9:9" x14ac:dyDescent="0.25">
      <c r="I6844" s="7"/>
    </row>
    <row r="6845" spans="9:9" x14ac:dyDescent="0.25">
      <c r="I6845" s="7"/>
    </row>
    <row r="6846" spans="9:9" x14ac:dyDescent="0.25">
      <c r="I6846" s="7"/>
    </row>
    <row r="6847" spans="9:9" x14ac:dyDescent="0.25">
      <c r="I6847" s="7"/>
    </row>
    <row r="6848" spans="9:9" x14ac:dyDescent="0.25">
      <c r="I6848" s="7"/>
    </row>
    <row r="6849" spans="9:9" x14ac:dyDescent="0.25">
      <c r="I6849" s="7"/>
    </row>
    <row r="6850" spans="9:9" x14ac:dyDescent="0.25">
      <c r="I6850" s="7"/>
    </row>
    <row r="6851" spans="9:9" x14ac:dyDescent="0.25">
      <c r="I6851" s="7"/>
    </row>
    <row r="6852" spans="9:9" x14ac:dyDescent="0.25">
      <c r="I6852" s="7"/>
    </row>
    <row r="6853" spans="9:9" x14ac:dyDescent="0.25">
      <c r="I6853" s="7"/>
    </row>
    <row r="6854" spans="9:9" x14ac:dyDescent="0.25">
      <c r="I6854" s="7"/>
    </row>
    <row r="6855" spans="9:9" x14ac:dyDescent="0.25">
      <c r="I6855" s="7"/>
    </row>
    <row r="6856" spans="9:9" x14ac:dyDescent="0.25">
      <c r="I6856" s="7"/>
    </row>
    <row r="6857" spans="9:9" x14ac:dyDescent="0.25">
      <c r="I6857" s="7"/>
    </row>
    <row r="6858" spans="9:9" x14ac:dyDescent="0.25">
      <c r="I6858" s="7"/>
    </row>
    <row r="6859" spans="9:9" x14ac:dyDescent="0.25">
      <c r="I6859" s="7"/>
    </row>
    <row r="6860" spans="9:9" x14ac:dyDescent="0.25">
      <c r="I6860" s="7"/>
    </row>
    <row r="6861" spans="9:9" x14ac:dyDescent="0.25">
      <c r="I6861" s="7"/>
    </row>
    <row r="6862" spans="9:9" x14ac:dyDescent="0.25">
      <c r="I6862" s="7"/>
    </row>
    <row r="6863" spans="9:9" x14ac:dyDescent="0.25">
      <c r="I6863" s="7"/>
    </row>
    <row r="6864" spans="9:9" x14ac:dyDescent="0.25">
      <c r="I6864" s="7"/>
    </row>
    <row r="6865" spans="9:9" x14ac:dyDescent="0.25">
      <c r="I6865" s="7"/>
    </row>
    <row r="6866" spans="9:9" x14ac:dyDescent="0.25">
      <c r="I6866" s="7"/>
    </row>
    <row r="6867" spans="9:9" x14ac:dyDescent="0.25">
      <c r="I6867" s="7"/>
    </row>
    <row r="6868" spans="9:9" x14ac:dyDescent="0.25">
      <c r="I6868" s="7"/>
    </row>
    <row r="6869" spans="9:9" x14ac:dyDescent="0.25">
      <c r="I6869" s="7"/>
    </row>
    <row r="6870" spans="9:9" x14ac:dyDescent="0.25">
      <c r="I6870" s="7"/>
    </row>
    <row r="6871" spans="9:9" x14ac:dyDescent="0.25">
      <c r="I6871" s="7"/>
    </row>
    <row r="6872" spans="9:9" x14ac:dyDescent="0.25">
      <c r="I6872" s="7"/>
    </row>
    <row r="6873" spans="9:9" x14ac:dyDescent="0.25">
      <c r="I6873" s="7"/>
    </row>
    <row r="6874" spans="9:9" x14ac:dyDescent="0.25">
      <c r="I6874" s="7"/>
    </row>
    <row r="6875" spans="9:9" x14ac:dyDescent="0.25">
      <c r="I6875" s="7"/>
    </row>
    <row r="6876" spans="9:9" x14ac:dyDescent="0.25">
      <c r="I6876" s="7"/>
    </row>
    <row r="6877" spans="9:9" x14ac:dyDescent="0.25">
      <c r="I6877" s="7"/>
    </row>
    <row r="6878" spans="9:9" x14ac:dyDescent="0.25">
      <c r="I6878" s="7"/>
    </row>
    <row r="6879" spans="9:9" x14ac:dyDescent="0.25">
      <c r="I6879" s="7"/>
    </row>
    <row r="6880" spans="9:9" x14ac:dyDescent="0.25">
      <c r="I6880" s="7"/>
    </row>
    <row r="6881" spans="9:9" x14ac:dyDescent="0.25">
      <c r="I6881" s="7"/>
    </row>
    <row r="6882" spans="9:9" x14ac:dyDescent="0.25">
      <c r="I6882" s="7"/>
    </row>
    <row r="6883" spans="9:9" x14ac:dyDescent="0.25">
      <c r="I6883" s="7"/>
    </row>
    <row r="6884" spans="9:9" x14ac:dyDescent="0.25">
      <c r="I6884" s="7"/>
    </row>
    <row r="6885" spans="9:9" x14ac:dyDescent="0.25">
      <c r="I6885" s="7"/>
    </row>
    <row r="6886" spans="9:9" x14ac:dyDescent="0.25">
      <c r="I6886" s="7"/>
    </row>
    <row r="6887" spans="9:9" x14ac:dyDescent="0.25">
      <c r="I6887" s="7"/>
    </row>
    <row r="6888" spans="9:9" x14ac:dyDescent="0.25">
      <c r="I6888" s="7"/>
    </row>
    <row r="6889" spans="9:9" x14ac:dyDescent="0.25">
      <c r="I6889" s="7"/>
    </row>
    <row r="6890" spans="9:9" x14ac:dyDescent="0.25">
      <c r="I6890" s="7"/>
    </row>
    <row r="6891" spans="9:9" x14ac:dyDescent="0.25">
      <c r="I6891" s="7"/>
    </row>
    <row r="6892" spans="9:9" x14ac:dyDescent="0.25">
      <c r="I6892" s="7"/>
    </row>
    <row r="6893" spans="9:9" x14ac:dyDescent="0.25">
      <c r="I6893" s="7"/>
    </row>
    <row r="6894" spans="9:9" x14ac:dyDescent="0.25">
      <c r="I6894" s="7"/>
    </row>
    <row r="6895" spans="9:9" x14ac:dyDescent="0.25">
      <c r="I6895" s="7"/>
    </row>
    <row r="6896" spans="9:9" x14ac:dyDescent="0.25">
      <c r="I6896" s="7"/>
    </row>
    <row r="6897" spans="9:9" x14ac:dyDescent="0.25">
      <c r="I6897" s="7"/>
    </row>
    <row r="6898" spans="9:9" x14ac:dyDescent="0.25">
      <c r="I6898" s="7"/>
    </row>
    <row r="6899" spans="9:9" x14ac:dyDescent="0.25">
      <c r="I6899" s="7"/>
    </row>
    <row r="6900" spans="9:9" x14ac:dyDescent="0.25">
      <c r="I6900" s="7"/>
    </row>
    <row r="6901" spans="9:9" x14ac:dyDescent="0.25">
      <c r="I6901" s="7"/>
    </row>
    <row r="6902" spans="9:9" x14ac:dyDescent="0.25">
      <c r="I6902" s="7"/>
    </row>
    <row r="6903" spans="9:9" x14ac:dyDescent="0.25">
      <c r="I6903" s="7"/>
    </row>
    <row r="6904" spans="9:9" x14ac:dyDescent="0.25">
      <c r="I6904" s="7"/>
    </row>
    <row r="6905" spans="9:9" x14ac:dyDescent="0.25">
      <c r="I6905" s="7"/>
    </row>
    <row r="6906" spans="9:9" x14ac:dyDescent="0.25">
      <c r="I6906" s="7"/>
    </row>
    <row r="6907" spans="9:9" x14ac:dyDescent="0.25">
      <c r="I6907" s="7"/>
    </row>
    <row r="6908" spans="9:9" x14ac:dyDescent="0.25">
      <c r="I6908" s="7"/>
    </row>
    <row r="6909" spans="9:9" x14ac:dyDescent="0.25">
      <c r="I6909" s="7"/>
    </row>
    <row r="6910" spans="9:9" x14ac:dyDescent="0.25">
      <c r="I6910" s="7"/>
    </row>
    <row r="6911" spans="9:9" x14ac:dyDescent="0.25">
      <c r="I6911" s="7"/>
    </row>
    <row r="6912" spans="9:9" x14ac:dyDescent="0.25">
      <c r="I6912" s="7"/>
    </row>
    <row r="6913" spans="9:9" x14ac:dyDescent="0.25">
      <c r="I6913" s="7"/>
    </row>
    <row r="6914" spans="9:9" x14ac:dyDescent="0.25">
      <c r="I6914" s="7"/>
    </row>
    <row r="6915" spans="9:9" x14ac:dyDescent="0.25">
      <c r="I6915" s="7"/>
    </row>
    <row r="6916" spans="9:9" x14ac:dyDescent="0.25">
      <c r="I6916" s="7"/>
    </row>
    <row r="6917" spans="9:9" x14ac:dyDescent="0.25">
      <c r="I6917" s="7"/>
    </row>
    <row r="6918" spans="9:9" x14ac:dyDescent="0.25">
      <c r="I6918" s="7"/>
    </row>
    <row r="6919" spans="9:9" x14ac:dyDescent="0.25">
      <c r="I6919" s="7"/>
    </row>
    <row r="6920" spans="9:9" x14ac:dyDescent="0.25">
      <c r="I6920" s="7"/>
    </row>
    <row r="6921" spans="9:9" x14ac:dyDescent="0.25">
      <c r="I6921" s="7"/>
    </row>
    <row r="6922" spans="9:9" x14ac:dyDescent="0.25">
      <c r="I6922" s="7"/>
    </row>
    <row r="6923" spans="9:9" x14ac:dyDescent="0.25">
      <c r="I6923" s="7"/>
    </row>
    <row r="6924" spans="9:9" x14ac:dyDescent="0.25">
      <c r="I6924" s="7"/>
    </row>
    <row r="6925" spans="9:9" x14ac:dyDescent="0.25">
      <c r="I6925" s="7"/>
    </row>
    <row r="6926" spans="9:9" x14ac:dyDescent="0.25">
      <c r="I6926" s="7"/>
    </row>
    <row r="6927" spans="9:9" x14ac:dyDescent="0.25">
      <c r="I6927" s="7"/>
    </row>
    <row r="6928" spans="9:9" x14ac:dyDescent="0.25">
      <c r="I6928" s="7"/>
    </row>
    <row r="6929" spans="9:9" x14ac:dyDescent="0.25">
      <c r="I6929" s="7"/>
    </row>
    <row r="6930" spans="9:9" x14ac:dyDescent="0.25">
      <c r="I6930" s="7"/>
    </row>
    <row r="6931" spans="9:9" x14ac:dyDescent="0.25">
      <c r="I6931" s="7"/>
    </row>
    <row r="6932" spans="9:9" x14ac:dyDescent="0.25">
      <c r="I6932" s="7"/>
    </row>
    <row r="6933" spans="9:9" x14ac:dyDescent="0.25">
      <c r="I6933" s="7"/>
    </row>
    <row r="6934" spans="9:9" x14ac:dyDescent="0.25">
      <c r="I6934" s="7"/>
    </row>
    <row r="6935" spans="9:9" x14ac:dyDescent="0.25">
      <c r="I6935" s="7"/>
    </row>
    <row r="6936" spans="9:9" x14ac:dyDescent="0.25">
      <c r="I6936" s="7"/>
    </row>
    <row r="6937" spans="9:9" x14ac:dyDescent="0.25">
      <c r="I6937" s="7"/>
    </row>
    <row r="6938" spans="9:9" x14ac:dyDescent="0.25">
      <c r="I6938" s="7"/>
    </row>
    <row r="6939" spans="9:9" x14ac:dyDescent="0.25">
      <c r="I6939" s="7"/>
    </row>
    <row r="6940" spans="9:9" x14ac:dyDescent="0.25">
      <c r="I6940" s="7"/>
    </row>
    <row r="6941" spans="9:9" x14ac:dyDescent="0.25">
      <c r="I6941" s="7"/>
    </row>
    <row r="6942" spans="9:9" x14ac:dyDescent="0.25">
      <c r="I6942" s="7"/>
    </row>
    <row r="6943" spans="9:9" x14ac:dyDescent="0.25">
      <c r="I6943" s="7"/>
    </row>
    <row r="6944" spans="9:9" x14ac:dyDescent="0.25">
      <c r="I6944" s="7"/>
    </row>
    <row r="6945" spans="9:9" x14ac:dyDescent="0.25">
      <c r="I6945" s="7"/>
    </row>
    <row r="6946" spans="9:9" x14ac:dyDescent="0.25">
      <c r="I6946" s="7"/>
    </row>
    <row r="6947" spans="9:9" x14ac:dyDescent="0.25">
      <c r="I6947" s="7"/>
    </row>
    <row r="6948" spans="9:9" x14ac:dyDescent="0.25">
      <c r="I6948" s="7"/>
    </row>
    <row r="6949" spans="9:9" x14ac:dyDescent="0.25">
      <c r="I6949" s="7"/>
    </row>
    <row r="6950" spans="9:9" x14ac:dyDescent="0.25">
      <c r="I6950" s="7"/>
    </row>
    <row r="6951" spans="9:9" x14ac:dyDescent="0.25">
      <c r="I6951" s="7"/>
    </row>
    <row r="6952" spans="9:9" x14ac:dyDescent="0.25">
      <c r="I6952" s="7"/>
    </row>
    <row r="6953" spans="9:9" x14ac:dyDescent="0.25">
      <c r="I6953" s="7"/>
    </row>
    <row r="6954" spans="9:9" x14ac:dyDescent="0.25">
      <c r="I6954" s="7"/>
    </row>
    <row r="6955" spans="9:9" x14ac:dyDescent="0.25">
      <c r="I6955" s="7"/>
    </row>
    <row r="6956" spans="9:9" x14ac:dyDescent="0.25">
      <c r="I6956" s="7"/>
    </row>
    <row r="6957" spans="9:9" x14ac:dyDescent="0.25">
      <c r="I6957" s="7"/>
    </row>
    <row r="6958" spans="9:9" x14ac:dyDescent="0.25">
      <c r="I6958" s="7"/>
    </row>
    <row r="6959" spans="9:9" x14ac:dyDescent="0.25">
      <c r="I6959" s="7"/>
    </row>
    <row r="6960" spans="9:9" x14ac:dyDescent="0.25">
      <c r="I6960" s="7"/>
    </row>
    <row r="6961" spans="9:9" x14ac:dyDescent="0.25">
      <c r="I6961" s="7"/>
    </row>
    <row r="6962" spans="9:9" x14ac:dyDescent="0.25">
      <c r="I6962" s="7"/>
    </row>
    <row r="6963" spans="9:9" x14ac:dyDescent="0.25">
      <c r="I6963" s="7"/>
    </row>
    <row r="6964" spans="9:9" x14ac:dyDescent="0.25">
      <c r="I6964" s="7"/>
    </row>
    <row r="6965" spans="9:9" x14ac:dyDescent="0.25">
      <c r="I6965" s="7"/>
    </row>
    <row r="6966" spans="9:9" x14ac:dyDescent="0.25">
      <c r="I6966" s="7"/>
    </row>
    <row r="6967" spans="9:9" x14ac:dyDescent="0.25">
      <c r="I6967" s="7"/>
    </row>
    <row r="6968" spans="9:9" x14ac:dyDescent="0.25">
      <c r="I6968" s="7"/>
    </row>
    <row r="6969" spans="9:9" x14ac:dyDescent="0.25">
      <c r="I6969" s="7"/>
    </row>
    <row r="6970" spans="9:9" x14ac:dyDescent="0.25">
      <c r="I6970" s="7"/>
    </row>
    <row r="6971" spans="9:9" x14ac:dyDescent="0.25">
      <c r="I6971" s="7"/>
    </row>
    <row r="6972" spans="9:9" x14ac:dyDescent="0.25">
      <c r="I6972" s="7"/>
    </row>
    <row r="6973" spans="9:9" x14ac:dyDescent="0.25">
      <c r="I6973" s="7"/>
    </row>
    <row r="6974" spans="9:9" x14ac:dyDescent="0.25">
      <c r="I6974" s="7"/>
    </row>
    <row r="6975" spans="9:9" x14ac:dyDescent="0.25">
      <c r="I6975" s="7"/>
    </row>
    <row r="6976" spans="9:9" x14ac:dyDescent="0.25">
      <c r="I6976" s="7"/>
    </row>
    <row r="6977" spans="9:9" x14ac:dyDescent="0.25">
      <c r="I6977" s="7"/>
    </row>
    <row r="6978" spans="9:9" x14ac:dyDescent="0.25">
      <c r="I6978" s="7"/>
    </row>
    <row r="6979" spans="9:9" x14ac:dyDescent="0.25">
      <c r="I6979" s="7"/>
    </row>
    <row r="6980" spans="9:9" x14ac:dyDescent="0.25">
      <c r="I6980" s="7"/>
    </row>
    <row r="6981" spans="9:9" x14ac:dyDescent="0.25">
      <c r="I6981" s="7"/>
    </row>
    <row r="6982" spans="9:9" x14ac:dyDescent="0.25">
      <c r="I6982" s="7"/>
    </row>
    <row r="6983" spans="9:9" x14ac:dyDescent="0.25">
      <c r="I6983" s="7"/>
    </row>
    <row r="6984" spans="9:9" x14ac:dyDescent="0.25">
      <c r="I6984" s="7"/>
    </row>
    <row r="6985" spans="9:9" x14ac:dyDescent="0.25">
      <c r="I6985" s="7"/>
    </row>
    <row r="6986" spans="9:9" x14ac:dyDescent="0.25">
      <c r="I6986" s="7"/>
    </row>
    <row r="6987" spans="9:9" x14ac:dyDescent="0.25">
      <c r="I6987" s="7"/>
    </row>
    <row r="6988" spans="9:9" x14ac:dyDescent="0.25">
      <c r="I6988" s="7"/>
    </row>
    <row r="6989" spans="9:9" x14ac:dyDescent="0.25">
      <c r="I6989" s="7"/>
    </row>
    <row r="6990" spans="9:9" x14ac:dyDescent="0.25">
      <c r="I6990" s="7"/>
    </row>
    <row r="6991" spans="9:9" x14ac:dyDescent="0.25">
      <c r="I6991" s="7"/>
    </row>
    <row r="6992" spans="9:9" x14ac:dyDescent="0.25">
      <c r="I6992" s="7"/>
    </row>
    <row r="6993" spans="9:9" x14ac:dyDescent="0.25">
      <c r="I6993" s="7"/>
    </row>
    <row r="6994" spans="9:9" x14ac:dyDescent="0.25">
      <c r="I6994" s="7"/>
    </row>
    <row r="6995" spans="9:9" x14ac:dyDescent="0.25">
      <c r="I6995" s="7"/>
    </row>
    <row r="6996" spans="9:9" x14ac:dyDescent="0.25">
      <c r="I6996" s="7"/>
    </row>
    <row r="6997" spans="9:9" x14ac:dyDescent="0.25">
      <c r="I6997" s="7"/>
    </row>
    <row r="6998" spans="9:9" x14ac:dyDescent="0.25">
      <c r="I6998" s="7"/>
    </row>
    <row r="6999" spans="9:9" x14ac:dyDescent="0.25">
      <c r="I6999" s="7"/>
    </row>
    <row r="7000" spans="9:9" x14ac:dyDescent="0.25">
      <c r="I7000" s="7"/>
    </row>
    <row r="7001" spans="9:9" x14ac:dyDescent="0.25">
      <c r="I7001" s="7"/>
    </row>
    <row r="7002" spans="9:9" x14ac:dyDescent="0.25">
      <c r="I7002" s="7"/>
    </row>
    <row r="7003" spans="9:9" x14ac:dyDescent="0.25">
      <c r="I7003" s="7"/>
    </row>
    <row r="7004" spans="9:9" x14ac:dyDescent="0.25">
      <c r="I7004" s="7"/>
    </row>
    <row r="7005" spans="9:9" x14ac:dyDescent="0.25">
      <c r="I7005" s="7"/>
    </row>
    <row r="7006" spans="9:9" x14ac:dyDescent="0.25">
      <c r="I7006" s="7"/>
    </row>
    <row r="7007" spans="9:9" x14ac:dyDescent="0.25">
      <c r="I7007" s="7"/>
    </row>
    <row r="7008" spans="9:9" x14ac:dyDescent="0.25">
      <c r="I7008" s="7"/>
    </row>
    <row r="7009" spans="9:9" x14ac:dyDescent="0.25">
      <c r="I7009" s="7"/>
    </row>
    <row r="7010" spans="9:9" x14ac:dyDescent="0.25">
      <c r="I7010" s="7"/>
    </row>
    <row r="7011" spans="9:9" x14ac:dyDescent="0.25">
      <c r="I7011" s="7"/>
    </row>
    <row r="7012" spans="9:9" x14ac:dyDescent="0.25">
      <c r="I7012" s="7"/>
    </row>
    <row r="7013" spans="9:9" x14ac:dyDescent="0.25">
      <c r="I7013" s="7"/>
    </row>
    <row r="7014" spans="9:9" x14ac:dyDescent="0.25">
      <c r="I7014" s="7"/>
    </row>
    <row r="7015" spans="9:9" x14ac:dyDescent="0.25">
      <c r="I7015" s="7"/>
    </row>
    <row r="7016" spans="9:9" x14ac:dyDescent="0.25">
      <c r="I7016" s="7"/>
    </row>
    <row r="7017" spans="9:9" x14ac:dyDescent="0.25">
      <c r="I7017" s="7"/>
    </row>
    <row r="7018" spans="9:9" x14ac:dyDescent="0.25">
      <c r="I7018" s="7"/>
    </row>
    <row r="7019" spans="9:9" x14ac:dyDescent="0.25">
      <c r="I7019" s="7"/>
    </row>
    <row r="7020" spans="9:9" x14ac:dyDescent="0.25">
      <c r="I7020" s="7"/>
    </row>
    <row r="7021" spans="9:9" x14ac:dyDescent="0.25">
      <c r="I7021" s="7"/>
    </row>
    <row r="7022" spans="9:9" x14ac:dyDescent="0.25">
      <c r="I7022" s="7"/>
    </row>
    <row r="7023" spans="9:9" x14ac:dyDescent="0.25">
      <c r="I7023" s="7"/>
    </row>
    <row r="7024" spans="9:9" x14ac:dyDescent="0.25">
      <c r="I7024" s="7"/>
    </row>
    <row r="7025" spans="9:9" x14ac:dyDescent="0.25">
      <c r="I7025" s="7"/>
    </row>
    <row r="7026" spans="9:9" x14ac:dyDescent="0.25">
      <c r="I7026" s="7"/>
    </row>
    <row r="7027" spans="9:9" x14ac:dyDescent="0.25">
      <c r="I7027" s="7"/>
    </row>
    <row r="7028" spans="9:9" x14ac:dyDescent="0.25">
      <c r="I7028" s="7"/>
    </row>
    <row r="7029" spans="9:9" x14ac:dyDescent="0.25">
      <c r="I7029" s="7"/>
    </row>
    <row r="7030" spans="9:9" x14ac:dyDescent="0.25">
      <c r="I7030" s="7"/>
    </row>
    <row r="7031" spans="9:9" x14ac:dyDescent="0.25">
      <c r="I7031" s="7"/>
    </row>
    <row r="7032" spans="9:9" x14ac:dyDescent="0.25">
      <c r="I7032" s="7"/>
    </row>
    <row r="7033" spans="9:9" x14ac:dyDescent="0.25">
      <c r="I7033" s="7"/>
    </row>
    <row r="7034" spans="9:9" x14ac:dyDescent="0.25">
      <c r="I7034" s="7"/>
    </row>
    <row r="7035" spans="9:9" x14ac:dyDescent="0.25">
      <c r="I7035" s="7"/>
    </row>
    <row r="7036" spans="9:9" x14ac:dyDescent="0.25">
      <c r="I7036" s="7"/>
    </row>
    <row r="7037" spans="9:9" x14ac:dyDescent="0.25">
      <c r="I7037" s="7"/>
    </row>
    <row r="7038" spans="9:9" x14ac:dyDescent="0.25">
      <c r="I7038" s="7"/>
    </row>
    <row r="7039" spans="9:9" x14ac:dyDescent="0.25">
      <c r="I7039" s="7"/>
    </row>
    <row r="7040" spans="9:9" x14ac:dyDescent="0.25">
      <c r="I7040" s="7"/>
    </row>
    <row r="7041" spans="9:9" x14ac:dyDescent="0.25">
      <c r="I7041" s="7"/>
    </row>
    <row r="7042" spans="9:9" x14ac:dyDescent="0.25">
      <c r="I7042" s="7"/>
    </row>
    <row r="7043" spans="9:9" x14ac:dyDescent="0.25">
      <c r="I7043" s="7"/>
    </row>
    <row r="7044" spans="9:9" x14ac:dyDescent="0.25">
      <c r="I7044" s="7"/>
    </row>
    <row r="7045" spans="9:9" x14ac:dyDescent="0.25">
      <c r="I7045" s="7"/>
    </row>
    <row r="7046" spans="9:9" x14ac:dyDescent="0.25">
      <c r="I7046" s="7"/>
    </row>
    <row r="7047" spans="9:9" x14ac:dyDescent="0.25">
      <c r="I7047" s="7"/>
    </row>
    <row r="7048" spans="9:9" x14ac:dyDescent="0.25">
      <c r="I7048" s="7"/>
    </row>
    <row r="7049" spans="9:9" x14ac:dyDescent="0.25">
      <c r="I7049" s="7"/>
    </row>
    <row r="7050" spans="9:9" x14ac:dyDescent="0.25">
      <c r="I7050" s="7"/>
    </row>
    <row r="7051" spans="9:9" x14ac:dyDescent="0.25">
      <c r="I7051" s="7"/>
    </row>
    <row r="7052" spans="9:9" x14ac:dyDescent="0.25">
      <c r="I7052" s="7"/>
    </row>
    <row r="7053" spans="9:9" x14ac:dyDescent="0.25">
      <c r="I7053" s="7"/>
    </row>
    <row r="7054" spans="9:9" x14ac:dyDescent="0.25">
      <c r="I7054" s="7"/>
    </row>
    <row r="7055" spans="9:9" x14ac:dyDescent="0.25">
      <c r="I7055" s="7"/>
    </row>
    <row r="7056" spans="9:9" x14ac:dyDescent="0.25">
      <c r="I7056" s="7"/>
    </row>
    <row r="7057" spans="9:9" x14ac:dyDescent="0.25">
      <c r="I7057" s="7"/>
    </row>
    <row r="7058" spans="9:9" x14ac:dyDescent="0.25">
      <c r="I7058" s="7"/>
    </row>
    <row r="7059" spans="9:9" x14ac:dyDescent="0.25">
      <c r="I7059" s="7"/>
    </row>
    <row r="7060" spans="9:9" x14ac:dyDescent="0.25">
      <c r="I7060" s="7"/>
    </row>
    <row r="7061" spans="9:9" x14ac:dyDescent="0.25">
      <c r="I7061" s="7"/>
    </row>
    <row r="7062" spans="9:9" x14ac:dyDescent="0.25">
      <c r="I7062" s="7"/>
    </row>
    <row r="7063" spans="9:9" x14ac:dyDescent="0.25">
      <c r="I7063" s="7"/>
    </row>
    <row r="7064" spans="9:9" x14ac:dyDescent="0.25">
      <c r="I7064" s="7"/>
    </row>
    <row r="7065" spans="9:9" x14ac:dyDescent="0.25">
      <c r="I7065" s="7"/>
    </row>
    <row r="7066" spans="9:9" x14ac:dyDescent="0.25">
      <c r="I7066" s="7"/>
    </row>
    <row r="7067" spans="9:9" x14ac:dyDescent="0.25">
      <c r="I7067" s="7"/>
    </row>
    <row r="7068" spans="9:9" x14ac:dyDescent="0.25">
      <c r="I7068" s="7"/>
    </row>
    <row r="7069" spans="9:9" x14ac:dyDescent="0.25">
      <c r="I7069" s="7"/>
    </row>
    <row r="7070" spans="9:9" x14ac:dyDescent="0.25">
      <c r="I7070" s="7"/>
    </row>
    <row r="7071" spans="9:9" x14ac:dyDescent="0.25">
      <c r="I7071" s="7"/>
    </row>
    <row r="7072" spans="9:9" x14ac:dyDescent="0.25">
      <c r="I7072" s="7"/>
    </row>
    <row r="7073" spans="9:9" x14ac:dyDescent="0.25">
      <c r="I7073" s="7"/>
    </row>
    <row r="7074" spans="9:9" x14ac:dyDescent="0.25">
      <c r="I7074" s="7"/>
    </row>
    <row r="7075" spans="9:9" x14ac:dyDescent="0.25">
      <c r="I7075" s="7"/>
    </row>
    <row r="7076" spans="9:9" x14ac:dyDescent="0.25">
      <c r="I7076" s="7"/>
    </row>
    <row r="7077" spans="9:9" x14ac:dyDescent="0.25">
      <c r="I7077" s="7"/>
    </row>
    <row r="7078" spans="9:9" x14ac:dyDescent="0.25">
      <c r="I7078" s="7"/>
    </row>
    <row r="7079" spans="9:9" x14ac:dyDescent="0.25">
      <c r="I7079" s="7"/>
    </row>
    <row r="7080" spans="9:9" x14ac:dyDescent="0.25">
      <c r="I7080" s="7"/>
    </row>
    <row r="7081" spans="9:9" x14ac:dyDescent="0.25">
      <c r="I7081" s="7"/>
    </row>
    <row r="7082" spans="9:9" x14ac:dyDescent="0.25">
      <c r="I7082" s="7"/>
    </row>
    <row r="7083" spans="9:9" x14ac:dyDescent="0.25">
      <c r="I7083" s="7"/>
    </row>
    <row r="7084" spans="9:9" x14ac:dyDescent="0.25">
      <c r="I7084" s="7"/>
    </row>
    <row r="7085" spans="9:9" x14ac:dyDescent="0.25">
      <c r="I7085" s="7"/>
    </row>
    <row r="7086" spans="9:9" x14ac:dyDescent="0.25">
      <c r="I7086" s="7"/>
    </row>
    <row r="7087" spans="9:9" x14ac:dyDescent="0.25">
      <c r="I7087" s="7"/>
    </row>
    <row r="7088" spans="9:9" x14ac:dyDescent="0.25">
      <c r="I7088" s="7"/>
    </row>
    <row r="7089" spans="9:9" x14ac:dyDescent="0.25">
      <c r="I7089" s="7"/>
    </row>
    <row r="7090" spans="9:9" x14ac:dyDescent="0.25">
      <c r="I7090" s="7"/>
    </row>
    <row r="7091" spans="9:9" x14ac:dyDescent="0.25">
      <c r="I7091" s="7"/>
    </row>
    <row r="7092" spans="9:9" x14ac:dyDescent="0.25">
      <c r="I7092" s="7"/>
    </row>
    <row r="7093" spans="9:9" x14ac:dyDescent="0.25">
      <c r="I7093" s="7"/>
    </row>
    <row r="7094" spans="9:9" x14ac:dyDescent="0.25">
      <c r="I7094" s="7"/>
    </row>
    <row r="7095" spans="9:9" x14ac:dyDescent="0.25">
      <c r="I7095" s="7"/>
    </row>
    <row r="7096" spans="9:9" x14ac:dyDescent="0.25">
      <c r="I7096" s="7"/>
    </row>
    <row r="7097" spans="9:9" x14ac:dyDescent="0.25">
      <c r="I7097" s="7"/>
    </row>
    <row r="7098" spans="9:9" x14ac:dyDescent="0.25">
      <c r="I7098" s="7"/>
    </row>
    <row r="7099" spans="9:9" x14ac:dyDescent="0.25">
      <c r="I7099" s="7"/>
    </row>
    <row r="7100" spans="9:9" x14ac:dyDescent="0.25">
      <c r="I7100" s="7"/>
    </row>
    <row r="7101" spans="9:9" x14ac:dyDescent="0.25">
      <c r="I7101" s="7"/>
    </row>
    <row r="7102" spans="9:9" x14ac:dyDescent="0.25">
      <c r="I7102" s="7"/>
    </row>
    <row r="7103" spans="9:9" x14ac:dyDescent="0.25">
      <c r="I7103" s="7"/>
    </row>
    <row r="7104" spans="9:9" x14ac:dyDescent="0.25">
      <c r="I7104" s="7"/>
    </row>
    <row r="7105" spans="9:9" x14ac:dyDescent="0.25">
      <c r="I7105" s="7"/>
    </row>
    <row r="7106" spans="9:9" x14ac:dyDescent="0.25">
      <c r="I7106" s="7"/>
    </row>
    <row r="7107" spans="9:9" x14ac:dyDescent="0.25">
      <c r="I7107" s="7"/>
    </row>
    <row r="7108" spans="9:9" x14ac:dyDescent="0.25">
      <c r="I7108" s="7"/>
    </row>
    <row r="7109" spans="9:9" x14ac:dyDescent="0.25">
      <c r="I7109" s="7"/>
    </row>
    <row r="7110" spans="9:9" x14ac:dyDescent="0.25">
      <c r="I7110" s="7"/>
    </row>
    <row r="7111" spans="9:9" x14ac:dyDescent="0.25">
      <c r="I7111" s="7"/>
    </row>
    <row r="7112" spans="9:9" x14ac:dyDescent="0.25">
      <c r="I7112" s="7"/>
    </row>
    <row r="7113" spans="9:9" x14ac:dyDescent="0.25">
      <c r="I7113" s="7"/>
    </row>
    <row r="7114" spans="9:9" x14ac:dyDescent="0.25">
      <c r="I7114" s="7"/>
    </row>
    <row r="7115" spans="9:9" x14ac:dyDescent="0.25">
      <c r="I7115" s="7"/>
    </row>
    <row r="7116" spans="9:9" x14ac:dyDescent="0.25">
      <c r="I7116" s="7"/>
    </row>
    <row r="7117" spans="9:9" x14ac:dyDescent="0.25">
      <c r="I7117" s="7"/>
    </row>
    <row r="7118" spans="9:9" x14ac:dyDescent="0.25">
      <c r="I7118" s="7"/>
    </row>
    <row r="7119" spans="9:9" x14ac:dyDescent="0.25">
      <c r="I7119" s="7"/>
    </row>
    <row r="7120" spans="9:9" x14ac:dyDescent="0.25">
      <c r="I7120" s="7"/>
    </row>
    <row r="7121" spans="9:9" x14ac:dyDescent="0.25">
      <c r="I7121" s="7"/>
    </row>
    <row r="7122" spans="9:9" x14ac:dyDescent="0.25">
      <c r="I7122" s="7"/>
    </row>
    <row r="7123" spans="9:9" x14ac:dyDescent="0.25">
      <c r="I7123" s="7"/>
    </row>
    <row r="7124" spans="9:9" x14ac:dyDescent="0.25">
      <c r="I7124" s="7"/>
    </row>
    <row r="7125" spans="9:9" x14ac:dyDescent="0.25">
      <c r="I7125" s="7"/>
    </row>
    <row r="7126" spans="9:9" x14ac:dyDescent="0.25">
      <c r="I7126" s="7"/>
    </row>
    <row r="7127" spans="9:9" x14ac:dyDescent="0.25">
      <c r="I7127" s="7"/>
    </row>
    <row r="7128" spans="9:9" x14ac:dyDescent="0.25">
      <c r="I7128" s="7"/>
    </row>
    <row r="7129" spans="9:9" x14ac:dyDescent="0.25">
      <c r="I7129" s="7"/>
    </row>
    <row r="7130" spans="9:9" x14ac:dyDescent="0.25">
      <c r="I7130" s="7"/>
    </row>
    <row r="7131" spans="9:9" x14ac:dyDescent="0.25">
      <c r="I7131" s="7"/>
    </row>
    <row r="7132" spans="9:9" x14ac:dyDescent="0.25">
      <c r="I7132" s="7"/>
    </row>
    <row r="7133" spans="9:9" x14ac:dyDescent="0.25">
      <c r="I7133" s="7"/>
    </row>
    <row r="7134" spans="9:9" x14ac:dyDescent="0.25">
      <c r="I7134" s="7"/>
    </row>
    <row r="7135" spans="9:9" x14ac:dyDescent="0.25">
      <c r="I7135" s="7"/>
    </row>
    <row r="7136" spans="9:9" x14ac:dyDescent="0.25">
      <c r="I7136" s="7"/>
    </row>
    <row r="7137" spans="9:9" x14ac:dyDescent="0.25">
      <c r="I7137" s="7"/>
    </row>
    <row r="7138" spans="9:9" x14ac:dyDescent="0.25">
      <c r="I7138" s="7"/>
    </row>
    <row r="7139" spans="9:9" x14ac:dyDescent="0.25">
      <c r="I7139" s="7"/>
    </row>
    <row r="7140" spans="9:9" x14ac:dyDescent="0.25">
      <c r="I7140" s="7"/>
    </row>
    <row r="7141" spans="9:9" x14ac:dyDescent="0.25">
      <c r="I7141" s="7"/>
    </row>
    <row r="7142" spans="9:9" x14ac:dyDescent="0.25">
      <c r="I7142" s="7"/>
    </row>
    <row r="7143" spans="9:9" x14ac:dyDescent="0.25">
      <c r="I7143" s="7"/>
    </row>
    <row r="7144" spans="9:9" x14ac:dyDescent="0.25">
      <c r="I7144" s="7"/>
    </row>
    <row r="7145" spans="9:9" x14ac:dyDescent="0.25">
      <c r="I7145" s="7"/>
    </row>
    <row r="7146" spans="9:9" x14ac:dyDescent="0.25">
      <c r="I7146" s="7"/>
    </row>
    <row r="7147" spans="9:9" x14ac:dyDescent="0.25">
      <c r="I7147" s="7"/>
    </row>
    <row r="7148" spans="9:9" x14ac:dyDescent="0.25">
      <c r="I7148" s="7"/>
    </row>
    <row r="7149" spans="9:9" x14ac:dyDescent="0.25">
      <c r="I7149" s="7"/>
    </row>
    <row r="7150" spans="9:9" x14ac:dyDescent="0.25">
      <c r="I7150" s="7"/>
    </row>
    <row r="7151" spans="9:9" x14ac:dyDescent="0.25">
      <c r="I7151" s="7"/>
    </row>
    <row r="7152" spans="9:9" x14ac:dyDescent="0.25">
      <c r="I7152" s="7"/>
    </row>
    <row r="7153" spans="9:9" x14ac:dyDescent="0.25">
      <c r="I7153" s="7"/>
    </row>
    <row r="7154" spans="9:9" x14ac:dyDescent="0.25">
      <c r="I7154" s="7"/>
    </row>
    <row r="7155" spans="9:9" x14ac:dyDescent="0.25">
      <c r="I7155" s="7"/>
    </row>
    <row r="7156" spans="9:9" x14ac:dyDescent="0.25">
      <c r="I7156" s="7"/>
    </row>
    <row r="7157" spans="9:9" x14ac:dyDescent="0.25">
      <c r="I7157" s="7"/>
    </row>
    <row r="7158" spans="9:9" x14ac:dyDescent="0.25">
      <c r="I7158" s="7"/>
    </row>
    <row r="7159" spans="9:9" x14ac:dyDescent="0.25">
      <c r="I7159" s="7"/>
    </row>
    <row r="7160" spans="9:9" x14ac:dyDescent="0.25">
      <c r="I7160" s="7"/>
    </row>
    <row r="7161" spans="9:9" x14ac:dyDescent="0.25">
      <c r="I7161" s="7"/>
    </row>
    <row r="7162" spans="9:9" x14ac:dyDescent="0.25">
      <c r="I7162" s="7"/>
    </row>
    <row r="7163" spans="9:9" x14ac:dyDescent="0.25">
      <c r="I7163" s="7"/>
    </row>
    <row r="7164" spans="9:9" x14ac:dyDescent="0.25">
      <c r="I7164" s="7"/>
    </row>
    <row r="7165" spans="9:9" x14ac:dyDescent="0.25">
      <c r="I7165" s="7"/>
    </row>
    <row r="7166" spans="9:9" x14ac:dyDescent="0.25">
      <c r="I7166" s="7"/>
    </row>
    <row r="7167" spans="9:9" x14ac:dyDescent="0.25">
      <c r="I7167" s="7"/>
    </row>
    <row r="7168" spans="9:9" x14ac:dyDescent="0.25">
      <c r="I7168" s="7"/>
    </row>
    <row r="7169" spans="9:9" x14ac:dyDescent="0.25">
      <c r="I7169" s="7"/>
    </row>
    <row r="7170" spans="9:9" x14ac:dyDescent="0.25">
      <c r="I7170" s="7"/>
    </row>
    <row r="7171" spans="9:9" x14ac:dyDescent="0.25">
      <c r="I7171" s="7"/>
    </row>
    <row r="7172" spans="9:9" x14ac:dyDescent="0.25">
      <c r="I7172" s="7"/>
    </row>
    <row r="7173" spans="9:9" x14ac:dyDescent="0.25">
      <c r="I7173" s="7"/>
    </row>
    <row r="7174" spans="9:9" x14ac:dyDescent="0.25">
      <c r="I7174" s="7"/>
    </row>
    <row r="7175" spans="9:9" x14ac:dyDescent="0.25">
      <c r="I7175" s="7"/>
    </row>
    <row r="7176" spans="9:9" x14ac:dyDescent="0.25">
      <c r="I7176" s="7"/>
    </row>
    <row r="7177" spans="9:9" x14ac:dyDescent="0.25">
      <c r="I7177" s="7"/>
    </row>
    <row r="7178" spans="9:9" x14ac:dyDescent="0.25">
      <c r="I7178" s="7"/>
    </row>
    <row r="7179" spans="9:9" x14ac:dyDescent="0.25">
      <c r="I7179" s="7"/>
    </row>
    <row r="7180" spans="9:9" x14ac:dyDescent="0.25">
      <c r="I7180" s="7"/>
    </row>
    <row r="7181" spans="9:9" x14ac:dyDescent="0.25">
      <c r="I7181" s="7"/>
    </row>
    <row r="7182" spans="9:9" x14ac:dyDescent="0.25">
      <c r="I7182" s="7"/>
    </row>
    <row r="7183" spans="9:9" x14ac:dyDescent="0.25">
      <c r="I7183" s="7"/>
    </row>
    <row r="7184" spans="9:9" x14ac:dyDescent="0.25">
      <c r="I7184" s="7"/>
    </row>
    <row r="7185" spans="9:9" x14ac:dyDescent="0.25">
      <c r="I7185" s="7"/>
    </row>
    <row r="7186" spans="9:9" x14ac:dyDescent="0.25">
      <c r="I7186" s="7"/>
    </row>
    <row r="7187" spans="9:9" x14ac:dyDescent="0.25">
      <c r="I7187" s="7"/>
    </row>
    <row r="7188" spans="9:9" x14ac:dyDescent="0.25">
      <c r="I7188" s="7"/>
    </row>
    <row r="7189" spans="9:9" x14ac:dyDescent="0.25">
      <c r="I7189" s="7"/>
    </row>
    <row r="7190" spans="9:9" x14ac:dyDescent="0.25">
      <c r="I7190" s="7"/>
    </row>
    <row r="7191" spans="9:9" x14ac:dyDescent="0.25">
      <c r="I7191" s="7"/>
    </row>
    <row r="7192" spans="9:9" x14ac:dyDescent="0.25">
      <c r="I7192" s="7"/>
    </row>
    <row r="7193" spans="9:9" x14ac:dyDescent="0.25">
      <c r="I7193" s="7"/>
    </row>
    <row r="7194" spans="9:9" x14ac:dyDescent="0.25">
      <c r="I7194" s="7"/>
    </row>
    <row r="7195" spans="9:9" x14ac:dyDescent="0.25">
      <c r="I7195" s="7"/>
    </row>
    <row r="7196" spans="9:9" x14ac:dyDescent="0.25">
      <c r="I7196" s="7"/>
    </row>
    <row r="7197" spans="9:9" x14ac:dyDescent="0.25">
      <c r="I7197" s="7"/>
    </row>
    <row r="7198" spans="9:9" x14ac:dyDescent="0.25">
      <c r="I7198" s="7"/>
    </row>
    <row r="7199" spans="9:9" x14ac:dyDescent="0.25">
      <c r="I7199" s="7"/>
    </row>
    <row r="7200" spans="9:9" x14ac:dyDescent="0.25">
      <c r="I7200" s="7"/>
    </row>
    <row r="7201" spans="9:9" x14ac:dyDescent="0.25">
      <c r="I7201" s="7"/>
    </row>
    <row r="7202" spans="9:9" x14ac:dyDescent="0.25">
      <c r="I7202" s="7"/>
    </row>
    <row r="7203" spans="9:9" x14ac:dyDescent="0.25">
      <c r="I7203" s="7"/>
    </row>
    <row r="7204" spans="9:9" x14ac:dyDescent="0.25">
      <c r="I7204" s="7"/>
    </row>
    <row r="7205" spans="9:9" x14ac:dyDescent="0.25">
      <c r="I7205" s="7"/>
    </row>
    <row r="7206" spans="9:9" x14ac:dyDescent="0.25">
      <c r="I7206" s="7"/>
    </row>
    <row r="7207" spans="9:9" x14ac:dyDescent="0.25">
      <c r="I7207" s="7"/>
    </row>
    <row r="7208" spans="9:9" x14ac:dyDescent="0.25">
      <c r="I7208" s="7"/>
    </row>
    <row r="7209" spans="9:9" x14ac:dyDescent="0.25">
      <c r="I7209" s="7"/>
    </row>
    <row r="7210" spans="9:9" x14ac:dyDescent="0.25">
      <c r="I7210" s="7"/>
    </row>
    <row r="7211" spans="9:9" x14ac:dyDescent="0.25">
      <c r="I7211" s="7"/>
    </row>
    <row r="7212" spans="9:9" x14ac:dyDescent="0.25">
      <c r="I7212" s="7"/>
    </row>
    <row r="7213" spans="9:9" x14ac:dyDescent="0.25">
      <c r="I7213" s="7"/>
    </row>
    <row r="7214" spans="9:9" x14ac:dyDescent="0.25">
      <c r="I7214" s="7"/>
    </row>
    <row r="7215" spans="9:9" x14ac:dyDescent="0.25">
      <c r="I7215" s="7"/>
    </row>
    <row r="7216" spans="9:9" x14ac:dyDescent="0.25">
      <c r="I7216" s="7"/>
    </row>
    <row r="7217" spans="9:9" x14ac:dyDescent="0.25">
      <c r="I7217" s="7"/>
    </row>
    <row r="7218" spans="9:9" x14ac:dyDescent="0.25">
      <c r="I7218" s="7"/>
    </row>
    <row r="7219" spans="9:9" x14ac:dyDescent="0.25">
      <c r="I7219" s="7"/>
    </row>
    <row r="7220" spans="9:9" x14ac:dyDescent="0.25">
      <c r="I7220" s="7"/>
    </row>
    <row r="7221" spans="9:9" x14ac:dyDescent="0.25">
      <c r="I7221" s="7"/>
    </row>
    <row r="7222" spans="9:9" x14ac:dyDescent="0.25">
      <c r="I7222" s="7"/>
    </row>
    <row r="7223" spans="9:9" x14ac:dyDescent="0.25">
      <c r="I7223" s="7"/>
    </row>
    <row r="7224" spans="9:9" x14ac:dyDescent="0.25">
      <c r="I7224" s="7"/>
    </row>
    <row r="7225" spans="9:9" x14ac:dyDescent="0.25">
      <c r="I7225" s="7"/>
    </row>
    <row r="7226" spans="9:9" x14ac:dyDescent="0.25">
      <c r="I7226" s="7"/>
    </row>
    <row r="7227" spans="9:9" x14ac:dyDescent="0.25">
      <c r="I7227" s="7"/>
    </row>
    <row r="7228" spans="9:9" x14ac:dyDescent="0.25">
      <c r="I7228" s="7"/>
    </row>
    <row r="7229" spans="9:9" x14ac:dyDescent="0.25">
      <c r="I7229" s="7"/>
    </row>
    <row r="7230" spans="9:9" x14ac:dyDescent="0.25">
      <c r="I7230" s="7"/>
    </row>
    <row r="7231" spans="9:9" x14ac:dyDescent="0.25">
      <c r="I7231" s="7"/>
    </row>
    <row r="7232" spans="9:9" x14ac:dyDescent="0.25">
      <c r="I7232" s="7"/>
    </row>
    <row r="7233" spans="9:9" x14ac:dyDescent="0.25">
      <c r="I7233" s="7"/>
    </row>
    <row r="7234" spans="9:9" x14ac:dyDescent="0.25">
      <c r="I7234" s="7"/>
    </row>
    <row r="7235" spans="9:9" x14ac:dyDescent="0.25">
      <c r="I7235" s="7"/>
    </row>
    <row r="7236" spans="9:9" x14ac:dyDescent="0.25">
      <c r="I7236" s="7"/>
    </row>
    <row r="7237" spans="9:9" x14ac:dyDescent="0.25">
      <c r="I7237" s="7"/>
    </row>
    <row r="7238" spans="9:9" x14ac:dyDescent="0.25">
      <c r="I7238" s="7"/>
    </row>
    <row r="7239" spans="9:9" x14ac:dyDescent="0.25">
      <c r="I7239" s="7"/>
    </row>
    <row r="7240" spans="9:9" x14ac:dyDescent="0.25">
      <c r="I7240" s="7"/>
    </row>
    <row r="7241" spans="9:9" x14ac:dyDescent="0.25">
      <c r="I7241" s="7"/>
    </row>
    <row r="7242" spans="9:9" x14ac:dyDescent="0.25">
      <c r="I7242" s="7"/>
    </row>
    <row r="7243" spans="9:9" x14ac:dyDescent="0.25">
      <c r="I7243" s="7"/>
    </row>
    <row r="7244" spans="9:9" x14ac:dyDescent="0.25">
      <c r="I7244" s="7"/>
    </row>
    <row r="7245" spans="9:9" x14ac:dyDescent="0.25">
      <c r="I7245" s="7"/>
    </row>
    <row r="7246" spans="9:9" x14ac:dyDescent="0.25">
      <c r="I7246" s="7"/>
    </row>
    <row r="7247" spans="9:9" x14ac:dyDescent="0.25">
      <c r="I7247" s="7"/>
    </row>
    <row r="7248" spans="9:9" x14ac:dyDescent="0.25">
      <c r="I7248" s="7"/>
    </row>
    <row r="7249" spans="9:9" x14ac:dyDescent="0.25">
      <c r="I7249" s="7"/>
    </row>
    <row r="7250" spans="9:9" x14ac:dyDescent="0.25">
      <c r="I7250" s="7"/>
    </row>
    <row r="7251" spans="9:9" x14ac:dyDescent="0.25">
      <c r="I7251" s="7"/>
    </row>
    <row r="7252" spans="9:9" x14ac:dyDescent="0.25">
      <c r="I7252" s="7"/>
    </row>
    <row r="7253" spans="9:9" x14ac:dyDescent="0.25">
      <c r="I7253" s="7"/>
    </row>
    <row r="7254" spans="9:9" x14ac:dyDescent="0.25">
      <c r="I7254" s="7"/>
    </row>
    <row r="7255" spans="9:9" x14ac:dyDescent="0.25">
      <c r="I7255" s="7"/>
    </row>
    <row r="7256" spans="9:9" x14ac:dyDescent="0.25">
      <c r="I7256" s="7"/>
    </row>
    <row r="7257" spans="9:9" x14ac:dyDescent="0.25">
      <c r="I7257" s="7"/>
    </row>
    <row r="7258" spans="9:9" x14ac:dyDescent="0.25">
      <c r="I7258" s="7"/>
    </row>
    <row r="7259" spans="9:9" x14ac:dyDescent="0.25">
      <c r="I7259" s="7"/>
    </row>
    <row r="7260" spans="9:9" x14ac:dyDescent="0.25">
      <c r="I7260" s="7"/>
    </row>
    <row r="7261" spans="9:9" x14ac:dyDescent="0.25">
      <c r="I7261" s="7"/>
    </row>
    <row r="7262" spans="9:9" x14ac:dyDescent="0.25">
      <c r="I7262" s="7"/>
    </row>
    <row r="7263" spans="9:9" x14ac:dyDescent="0.25">
      <c r="I7263" s="7"/>
    </row>
    <row r="7264" spans="9:9" x14ac:dyDescent="0.25">
      <c r="I7264" s="7"/>
    </row>
    <row r="7265" spans="9:9" x14ac:dyDescent="0.25">
      <c r="I7265" s="7"/>
    </row>
    <row r="7266" spans="9:9" x14ac:dyDescent="0.25">
      <c r="I7266" s="7"/>
    </row>
    <row r="7267" spans="9:9" x14ac:dyDescent="0.25">
      <c r="I7267" s="7"/>
    </row>
    <row r="7268" spans="9:9" x14ac:dyDescent="0.25">
      <c r="I7268" s="7"/>
    </row>
    <row r="7269" spans="9:9" x14ac:dyDescent="0.25">
      <c r="I7269" s="7"/>
    </row>
    <row r="7270" spans="9:9" x14ac:dyDescent="0.25">
      <c r="I7270" s="7"/>
    </row>
    <row r="7271" spans="9:9" x14ac:dyDescent="0.25">
      <c r="I7271" s="7"/>
    </row>
    <row r="7272" spans="9:9" x14ac:dyDescent="0.25">
      <c r="I7272" s="7"/>
    </row>
    <row r="7273" spans="9:9" x14ac:dyDescent="0.25">
      <c r="I7273" s="7"/>
    </row>
    <row r="7274" spans="9:9" x14ac:dyDescent="0.25">
      <c r="I7274" s="7"/>
    </row>
    <row r="7275" spans="9:9" x14ac:dyDescent="0.25">
      <c r="I7275" s="7"/>
    </row>
    <row r="7276" spans="9:9" x14ac:dyDescent="0.25">
      <c r="I7276" s="7"/>
    </row>
    <row r="7277" spans="9:9" x14ac:dyDescent="0.25">
      <c r="I7277" s="7"/>
    </row>
    <row r="7278" spans="9:9" x14ac:dyDescent="0.25">
      <c r="I7278" s="7"/>
    </row>
    <row r="7279" spans="9:9" x14ac:dyDescent="0.25">
      <c r="I7279" s="7"/>
    </row>
    <row r="7280" spans="9:9" x14ac:dyDescent="0.25">
      <c r="I7280" s="7"/>
    </row>
    <row r="7281" spans="9:9" x14ac:dyDescent="0.25">
      <c r="I7281" s="7"/>
    </row>
    <row r="7282" spans="9:9" x14ac:dyDescent="0.25">
      <c r="I7282" s="7"/>
    </row>
    <row r="7283" spans="9:9" x14ac:dyDescent="0.25">
      <c r="I7283" s="7"/>
    </row>
    <row r="7284" spans="9:9" x14ac:dyDescent="0.25">
      <c r="I7284" s="7"/>
    </row>
    <row r="7285" spans="9:9" x14ac:dyDescent="0.25">
      <c r="I7285" s="7"/>
    </row>
    <row r="7286" spans="9:9" x14ac:dyDescent="0.25">
      <c r="I7286" s="7"/>
    </row>
    <row r="7287" spans="9:9" x14ac:dyDescent="0.25">
      <c r="I7287" s="7"/>
    </row>
    <row r="7288" spans="9:9" x14ac:dyDescent="0.25">
      <c r="I7288" s="7"/>
    </row>
    <row r="7289" spans="9:9" x14ac:dyDescent="0.25">
      <c r="I7289" s="7"/>
    </row>
    <row r="7290" spans="9:9" x14ac:dyDescent="0.25">
      <c r="I7290" s="7"/>
    </row>
    <row r="7291" spans="9:9" x14ac:dyDescent="0.25">
      <c r="I7291" s="7"/>
    </row>
    <row r="7292" spans="9:9" x14ac:dyDescent="0.25">
      <c r="I7292" s="7"/>
    </row>
    <row r="7293" spans="9:9" x14ac:dyDescent="0.25">
      <c r="I7293" s="7"/>
    </row>
    <row r="7294" spans="9:9" x14ac:dyDescent="0.25">
      <c r="I7294" s="7"/>
    </row>
    <row r="7295" spans="9:9" x14ac:dyDescent="0.25">
      <c r="I7295" s="7"/>
    </row>
    <row r="7296" spans="9:9" x14ac:dyDescent="0.25">
      <c r="I7296" s="7"/>
    </row>
    <row r="7297" spans="9:9" x14ac:dyDescent="0.25">
      <c r="I7297" s="7"/>
    </row>
    <row r="7298" spans="9:9" x14ac:dyDescent="0.25">
      <c r="I7298" s="7"/>
    </row>
    <row r="7299" spans="9:9" x14ac:dyDescent="0.25">
      <c r="I7299" s="7"/>
    </row>
    <row r="7300" spans="9:9" x14ac:dyDescent="0.25">
      <c r="I7300" s="7"/>
    </row>
    <row r="7301" spans="9:9" x14ac:dyDescent="0.25">
      <c r="I7301" s="7"/>
    </row>
    <row r="7302" spans="9:9" x14ac:dyDescent="0.25">
      <c r="I7302" s="7"/>
    </row>
    <row r="7303" spans="9:9" x14ac:dyDescent="0.25">
      <c r="I7303" s="7"/>
    </row>
    <row r="7304" spans="9:9" x14ac:dyDescent="0.25">
      <c r="I7304" s="7"/>
    </row>
    <row r="7305" spans="9:9" x14ac:dyDescent="0.25">
      <c r="I7305" s="7"/>
    </row>
    <row r="7306" spans="9:9" x14ac:dyDescent="0.25">
      <c r="I7306" s="7"/>
    </row>
    <row r="7307" spans="9:9" x14ac:dyDescent="0.25">
      <c r="I7307" s="7"/>
    </row>
    <row r="7308" spans="9:9" x14ac:dyDescent="0.25">
      <c r="I7308" s="7"/>
    </row>
    <row r="7309" spans="9:9" x14ac:dyDescent="0.25">
      <c r="I7309" s="7"/>
    </row>
    <row r="7310" spans="9:9" x14ac:dyDescent="0.25">
      <c r="I7310" s="7"/>
    </row>
    <row r="7311" spans="9:9" x14ac:dyDescent="0.25">
      <c r="I7311" s="7"/>
    </row>
    <row r="7312" spans="9:9" x14ac:dyDescent="0.25">
      <c r="I7312" s="7"/>
    </row>
    <row r="7313" spans="9:9" x14ac:dyDescent="0.25">
      <c r="I7313" s="7"/>
    </row>
    <row r="7314" spans="9:9" x14ac:dyDescent="0.25">
      <c r="I7314" s="7"/>
    </row>
    <row r="7315" spans="9:9" x14ac:dyDescent="0.25">
      <c r="I7315" s="7"/>
    </row>
    <row r="7316" spans="9:9" x14ac:dyDescent="0.25">
      <c r="I7316" s="7"/>
    </row>
    <row r="7317" spans="9:9" x14ac:dyDescent="0.25">
      <c r="I7317" s="7"/>
    </row>
    <row r="7318" spans="9:9" x14ac:dyDescent="0.25">
      <c r="I7318" s="7"/>
    </row>
    <row r="7319" spans="9:9" x14ac:dyDescent="0.25">
      <c r="I7319" s="7"/>
    </row>
    <row r="7320" spans="9:9" x14ac:dyDescent="0.25">
      <c r="I7320" s="7"/>
    </row>
    <row r="7321" spans="9:9" x14ac:dyDescent="0.25">
      <c r="I7321" s="7"/>
    </row>
    <row r="7322" spans="9:9" x14ac:dyDescent="0.25">
      <c r="I7322" s="7"/>
    </row>
    <row r="7323" spans="9:9" x14ac:dyDescent="0.25">
      <c r="I7323" s="7"/>
    </row>
    <row r="7324" spans="9:9" x14ac:dyDescent="0.25">
      <c r="I7324" s="7"/>
    </row>
    <row r="7325" spans="9:9" x14ac:dyDescent="0.25">
      <c r="I7325" s="7"/>
    </row>
    <row r="7326" spans="9:9" x14ac:dyDescent="0.25">
      <c r="I7326" s="7"/>
    </row>
    <row r="7327" spans="9:9" x14ac:dyDescent="0.25">
      <c r="I7327" s="7"/>
    </row>
    <row r="7328" spans="9:9" x14ac:dyDescent="0.25">
      <c r="I7328" s="7"/>
    </row>
    <row r="7329" spans="9:9" x14ac:dyDescent="0.25">
      <c r="I7329" s="7"/>
    </row>
    <row r="7330" spans="9:9" x14ac:dyDescent="0.25">
      <c r="I7330" s="7"/>
    </row>
    <row r="7331" spans="9:9" x14ac:dyDescent="0.25">
      <c r="I7331" s="7"/>
    </row>
    <row r="7332" spans="9:9" x14ac:dyDescent="0.25">
      <c r="I7332" s="7"/>
    </row>
    <row r="7333" spans="9:9" x14ac:dyDescent="0.25">
      <c r="I7333" s="7"/>
    </row>
    <row r="7334" spans="9:9" x14ac:dyDescent="0.25">
      <c r="I7334" s="7"/>
    </row>
    <row r="7335" spans="9:9" x14ac:dyDescent="0.25">
      <c r="I7335" s="7"/>
    </row>
    <row r="7336" spans="9:9" x14ac:dyDescent="0.25">
      <c r="I7336" s="7"/>
    </row>
    <row r="7337" spans="9:9" x14ac:dyDescent="0.25">
      <c r="I7337" s="7"/>
    </row>
    <row r="7338" spans="9:9" x14ac:dyDescent="0.25">
      <c r="I7338" s="7"/>
    </row>
    <row r="7339" spans="9:9" x14ac:dyDescent="0.25">
      <c r="I7339" s="7"/>
    </row>
    <row r="7340" spans="9:9" x14ac:dyDescent="0.25">
      <c r="I7340" s="7"/>
    </row>
    <row r="7341" spans="9:9" x14ac:dyDescent="0.25">
      <c r="I7341" s="7"/>
    </row>
    <row r="7342" spans="9:9" x14ac:dyDescent="0.25">
      <c r="I7342" s="7"/>
    </row>
    <row r="7343" spans="9:9" x14ac:dyDescent="0.25">
      <c r="I7343" s="7"/>
    </row>
    <row r="7344" spans="9:9" x14ac:dyDescent="0.25">
      <c r="I7344" s="7"/>
    </row>
    <row r="7345" spans="9:9" x14ac:dyDescent="0.25">
      <c r="I7345" s="7"/>
    </row>
    <row r="7346" spans="9:9" x14ac:dyDescent="0.25">
      <c r="I7346" s="7"/>
    </row>
    <row r="7347" spans="9:9" x14ac:dyDescent="0.25">
      <c r="I7347" s="7"/>
    </row>
    <row r="7348" spans="9:9" x14ac:dyDescent="0.25">
      <c r="I7348" s="7"/>
    </row>
    <row r="7349" spans="9:9" x14ac:dyDescent="0.25">
      <c r="I7349" s="7"/>
    </row>
    <row r="7350" spans="9:9" x14ac:dyDescent="0.25">
      <c r="I7350" s="7"/>
    </row>
    <row r="7351" spans="9:9" x14ac:dyDescent="0.25">
      <c r="I7351" s="7"/>
    </row>
    <row r="7352" spans="9:9" x14ac:dyDescent="0.25">
      <c r="I7352" s="7"/>
    </row>
    <row r="7353" spans="9:9" x14ac:dyDescent="0.25">
      <c r="I7353" s="7"/>
    </row>
    <row r="7354" spans="9:9" x14ac:dyDescent="0.25">
      <c r="I7354" s="7"/>
    </row>
    <row r="7355" spans="9:9" x14ac:dyDescent="0.25">
      <c r="I7355" s="7"/>
    </row>
    <row r="7356" spans="9:9" x14ac:dyDescent="0.25">
      <c r="I7356" s="7"/>
    </row>
    <row r="7357" spans="9:9" x14ac:dyDescent="0.25">
      <c r="I7357" s="7"/>
    </row>
    <row r="7358" spans="9:9" x14ac:dyDescent="0.25">
      <c r="I7358" s="7"/>
    </row>
    <row r="7359" spans="9:9" x14ac:dyDescent="0.25">
      <c r="I7359" s="7"/>
    </row>
    <row r="7360" spans="9:9" x14ac:dyDescent="0.25">
      <c r="I7360" s="7"/>
    </row>
    <row r="7361" spans="9:9" x14ac:dyDescent="0.25">
      <c r="I7361" s="7"/>
    </row>
    <row r="7362" spans="9:9" x14ac:dyDescent="0.25">
      <c r="I7362" s="7"/>
    </row>
    <row r="7363" spans="9:9" x14ac:dyDescent="0.25">
      <c r="I7363" s="7"/>
    </row>
    <row r="7364" spans="9:9" x14ac:dyDescent="0.25">
      <c r="I7364" s="7"/>
    </row>
    <row r="7365" spans="9:9" x14ac:dyDescent="0.25">
      <c r="I7365" s="7"/>
    </row>
    <row r="7366" spans="9:9" x14ac:dyDescent="0.25">
      <c r="I7366" s="7"/>
    </row>
    <row r="7367" spans="9:9" x14ac:dyDescent="0.25">
      <c r="I7367" s="7"/>
    </row>
    <row r="7368" spans="9:9" x14ac:dyDescent="0.25">
      <c r="I7368" s="7"/>
    </row>
    <row r="7369" spans="9:9" x14ac:dyDescent="0.25">
      <c r="I7369" s="7"/>
    </row>
    <row r="7370" spans="9:9" x14ac:dyDescent="0.25">
      <c r="I7370" s="7"/>
    </row>
    <row r="7371" spans="9:9" x14ac:dyDescent="0.25">
      <c r="I7371" s="7"/>
    </row>
    <row r="7372" spans="9:9" x14ac:dyDescent="0.25">
      <c r="I7372" s="7"/>
    </row>
    <row r="7373" spans="9:9" x14ac:dyDescent="0.25">
      <c r="I7373" s="7"/>
    </row>
    <row r="7374" spans="9:9" x14ac:dyDescent="0.25">
      <c r="I7374" s="7"/>
    </row>
    <row r="7375" spans="9:9" x14ac:dyDescent="0.25">
      <c r="I7375" s="7"/>
    </row>
    <row r="7376" spans="9:9" x14ac:dyDescent="0.25">
      <c r="I7376" s="7"/>
    </row>
    <row r="7377" spans="9:9" x14ac:dyDescent="0.25">
      <c r="I7377" s="7"/>
    </row>
    <row r="7378" spans="9:9" x14ac:dyDescent="0.25">
      <c r="I7378" s="7"/>
    </row>
    <row r="7379" spans="9:9" x14ac:dyDescent="0.25">
      <c r="I7379" s="7"/>
    </row>
    <row r="7380" spans="9:9" x14ac:dyDescent="0.25">
      <c r="I7380" s="7"/>
    </row>
    <row r="7381" spans="9:9" x14ac:dyDescent="0.25">
      <c r="I7381" s="7"/>
    </row>
    <row r="7382" spans="9:9" x14ac:dyDescent="0.25">
      <c r="I7382" s="7"/>
    </row>
    <row r="7383" spans="9:9" x14ac:dyDescent="0.25">
      <c r="I7383" s="7"/>
    </row>
    <row r="7384" spans="9:9" x14ac:dyDescent="0.25">
      <c r="I7384" s="7"/>
    </row>
    <row r="7385" spans="9:9" x14ac:dyDescent="0.25">
      <c r="I7385" s="7"/>
    </row>
    <row r="7386" spans="9:9" x14ac:dyDescent="0.25">
      <c r="I7386" s="7"/>
    </row>
    <row r="7387" spans="9:9" x14ac:dyDescent="0.25">
      <c r="I7387" s="7"/>
    </row>
    <row r="7388" spans="9:9" x14ac:dyDescent="0.25">
      <c r="I7388" s="7"/>
    </row>
    <row r="7389" spans="9:9" x14ac:dyDescent="0.25">
      <c r="I7389" s="7"/>
    </row>
    <row r="7390" spans="9:9" x14ac:dyDescent="0.25">
      <c r="I7390" s="7"/>
    </row>
    <row r="7391" spans="9:9" x14ac:dyDescent="0.25">
      <c r="I7391" s="7"/>
    </row>
    <row r="7392" spans="9:9" x14ac:dyDescent="0.25">
      <c r="I7392" s="7"/>
    </row>
    <row r="7393" spans="9:9" x14ac:dyDescent="0.25">
      <c r="I7393" s="7"/>
    </row>
    <row r="7394" spans="9:9" x14ac:dyDescent="0.25">
      <c r="I7394" s="7"/>
    </row>
    <row r="7395" spans="9:9" x14ac:dyDescent="0.25">
      <c r="I7395" s="7"/>
    </row>
    <row r="7396" spans="9:9" x14ac:dyDescent="0.25">
      <c r="I7396" s="7"/>
    </row>
    <row r="7397" spans="9:9" x14ac:dyDescent="0.25">
      <c r="I7397" s="7"/>
    </row>
    <row r="7398" spans="9:9" x14ac:dyDescent="0.25">
      <c r="I7398" s="7"/>
    </row>
    <row r="7399" spans="9:9" x14ac:dyDescent="0.25">
      <c r="I7399" s="7"/>
    </row>
    <row r="7400" spans="9:9" x14ac:dyDescent="0.25">
      <c r="I7400" s="7"/>
    </row>
    <row r="7401" spans="9:9" x14ac:dyDescent="0.25">
      <c r="I7401" s="7"/>
    </row>
    <row r="7402" spans="9:9" x14ac:dyDescent="0.25">
      <c r="I7402" s="7"/>
    </row>
    <row r="7403" spans="9:9" x14ac:dyDescent="0.25">
      <c r="I7403" s="7"/>
    </row>
    <row r="7404" spans="9:9" x14ac:dyDescent="0.25">
      <c r="I7404" s="7"/>
    </row>
    <row r="7405" spans="9:9" x14ac:dyDescent="0.25">
      <c r="I7405" s="7"/>
    </row>
    <row r="7406" spans="9:9" x14ac:dyDescent="0.25">
      <c r="I7406" s="7"/>
    </row>
    <row r="7407" spans="9:9" x14ac:dyDescent="0.25">
      <c r="I7407" s="7"/>
    </row>
    <row r="7408" spans="9:9" x14ac:dyDescent="0.25">
      <c r="I7408" s="7"/>
    </row>
    <row r="7409" spans="9:9" x14ac:dyDescent="0.25">
      <c r="I7409" s="7"/>
    </row>
    <row r="7410" spans="9:9" x14ac:dyDescent="0.25">
      <c r="I7410" s="7"/>
    </row>
    <row r="7411" spans="9:9" x14ac:dyDescent="0.25">
      <c r="I7411" s="7"/>
    </row>
    <row r="7412" spans="9:9" x14ac:dyDescent="0.25">
      <c r="I7412" s="7"/>
    </row>
    <row r="7413" spans="9:9" x14ac:dyDescent="0.25">
      <c r="I7413" s="7"/>
    </row>
    <row r="7414" spans="9:9" x14ac:dyDescent="0.25">
      <c r="I7414" s="7"/>
    </row>
    <row r="7415" spans="9:9" x14ac:dyDescent="0.25">
      <c r="I7415" s="7"/>
    </row>
    <row r="7416" spans="9:9" x14ac:dyDescent="0.25">
      <c r="I7416" s="7"/>
    </row>
    <row r="7417" spans="9:9" x14ac:dyDescent="0.25">
      <c r="I7417" s="7"/>
    </row>
    <row r="7418" spans="9:9" x14ac:dyDescent="0.25">
      <c r="I7418" s="7"/>
    </row>
    <row r="7419" spans="9:9" x14ac:dyDescent="0.25">
      <c r="I7419" s="7"/>
    </row>
    <row r="7420" spans="9:9" x14ac:dyDescent="0.25">
      <c r="I7420" s="7"/>
    </row>
    <row r="7421" spans="9:9" x14ac:dyDescent="0.25">
      <c r="I7421" s="7"/>
    </row>
    <row r="7422" spans="9:9" x14ac:dyDescent="0.25">
      <c r="I7422" s="7"/>
    </row>
    <row r="7423" spans="9:9" x14ac:dyDescent="0.25">
      <c r="I7423" s="7"/>
    </row>
    <row r="7424" spans="9:9" x14ac:dyDescent="0.25">
      <c r="I7424" s="7"/>
    </row>
    <row r="7425" spans="9:9" x14ac:dyDescent="0.25">
      <c r="I7425" s="7"/>
    </row>
    <row r="7426" spans="9:9" x14ac:dyDescent="0.25">
      <c r="I7426" s="7"/>
    </row>
    <row r="7427" spans="9:9" x14ac:dyDescent="0.25">
      <c r="I7427" s="7"/>
    </row>
    <row r="7428" spans="9:9" x14ac:dyDescent="0.25">
      <c r="I7428" s="7"/>
    </row>
    <row r="7429" spans="9:9" x14ac:dyDescent="0.25">
      <c r="I7429" s="7"/>
    </row>
    <row r="7430" spans="9:9" x14ac:dyDescent="0.25">
      <c r="I7430" s="7"/>
    </row>
    <row r="7431" spans="9:9" x14ac:dyDescent="0.25">
      <c r="I7431" s="7"/>
    </row>
    <row r="7432" spans="9:9" x14ac:dyDescent="0.25">
      <c r="I7432" s="7"/>
    </row>
    <row r="7433" spans="9:9" x14ac:dyDescent="0.25">
      <c r="I7433" s="7"/>
    </row>
    <row r="7434" spans="9:9" x14ac:dyDescent="0.25">
      <c r="I7434" s="7"/>
    </row>
    <row r="7435" spans="9:9" x14ac:dyDescent="0.25">
      <c r="I7435" s="7"/>
    </row>
    <row r="7436" spans="9:9" x14ac:dyDescent="0.25">
      <c r="I7436" s="7"/>
    </row>
    <row r="7437" spans="9:9" x14ac:dyDescent="0.25">
      <c r="I7437" s="7"/>
    </row>
    <row r="7438" spans="9:9" x14ac:dyDescent="0.25">
      <c r="I7438" s="7"/>
    </row>
    <row r="7439" spans="9:9" x14ac:dyDescent="0.25">
      <c r="I7439" s="7"/>
    </row>
    <row r="7440" spans="9:9" x14ac:dyDescent="0.25">
      <c r="I7440" s="7"/>
    </row>
    <row r="7441" spans="9:9" x14ac:dyDescent="0.25">
      <c r="I7441" s="7"/>
    </row>
    <row r="7442" spans="9:9" x14ac:dyDescent="0.25">
      <c r="I7442" s="7"/>
    </row>
    <row r="7443" spans="9:9" x14ac:dyDescent="0.25">
      <c r="I7443" s="7"/>
    </row>
    <row r="7444" spans="9:9" x14ac:dyDescent="0.25">
      <c r="I7444" s="7"/>
    </row>
    <row r="7445" spans="9:9" x14ac:dyDescent="0.25">
      <c r="I7445" s="7"/>
    </row>
    <row r="7446" spans="9:9" x14ac:dyDescent="0.25">
      <c r="I7446" s="7"/>
    </row>
    <row r="7447" spans="9:9" x14ac:dyDescent="0.25">
      <c r="I7447" s="7"/>
    </row>
    <row r="7448" spans="9:9" x14ac:dyDescent="0.25">
      <c r="I7448" s="7"/>
    </row>
    <row r="7449" spans="9:9" x14ac:dyDescent="0.25">
      <c r="I7449" s="7"/>
    </row>
    <row r="7450" spans="9:9" x14ac:dyDescent="0.25">
      <c r="I7450" s="7"/>
    </row>
    <row r="7451" spans="9:9" x14ac:dyDescent="0.25">
      <c r="I7451" s="7"/>
    </row>
    <row r="7452" spans="9:9" x14ac:dyDescent="0.25">
      <c r="I7452" s="7"/>
    </row>
    <row r="7453" spans="9:9" x14ac:dyDescent="0.25">
      <c r="I7453" s="7"/>
    </row>
    <row r="7454" spans="9:9" x14ac:dyDescent="0.25">
      <c r="I7454" s="7"/>
    </row>
    <row r="7455" spans="9:9" x14ac:dyDescent="0.25">
      <c r="I7455" s="7"/>
    </row>
    <row r="7456" spans="9:9" x14ac:dyDescent="0.25">
      <c r="I7456" s="7"/>
    </row>
    <row r="7457" spans="9:9" x14ac:dyDescent="0.25">
      <c r="I7457" s="7"/>
    </row>
    <row r="7458" spans="9:9" x14ac:dyDescent="0.25">
      <c r="I7458" s="7"/>
    </row>
    <row r="7459" spans="9:9" x14ac:dyDescent="0.25">
      <c r="I7459" s="7"/>
    </row>
    <row r="7460" spans="9:9" x14ac:dyDescent="0.25">
      <c r="I7460" s="7"/>
    </row>
    <row r="7461" spans="9:9" x14ac:dyDescent="0.25">
      <c r="I7461" s="7"/>
    </row>
    <row r="7462" spans="9:9" x14ac:dyDescent="0.25">
      <c r="I7462" s="7"/>
    </row>
    <row r="7463" spans="9:9" x14ac:dyDescent="0.25">
      <c r="I7463" s="7"/>
    </row>
    <row r="7464" spans="9:9" x14ac:dyDescent="0.25">
      <c r="I7464" s="7"/>
    </row>
    <row r="7465" spans="9:9" x14ac:dyDescent="0.25">
      <c r="I7465" s="7"/>
    </row>
    <row r="7466" spans="9:9" x14ac:dyDescent="0.25">
      <c r="I7466" s="7"/>
    </row>
    <row r="7467" spans="9:9" x14ac:dyDescent="0.25">
      <c r="I7467" s="7"/>
    </row>
    <row r="7468" spans="9:9" x14ac:dyDescent="0.25">
      <c r="I7468" s="7"/>
    </row>
    <row r="7469" spans="9:9" x14ac:dyDescent="0.25">
      <c r="I7469" s="7"/>
    </row>
    <row r="7470" spans="9:9" x14ac:dyDescent="0.25">
      <c r="I7470" s="7"/>
    </row>
    <row r="7471" spans="9:9" x14ac:dyDescent="0.25">
      <c r="I7471" s="7"/>
    </row>
    <row r="7472" spans="9:9" x14ac:dyDescent="0.25">
      <c r="I7472" s="7"/>
    </row>
    <row r="7473" spans="9:9" x14ac:dyDescent="0.25">
      <c r="I7473" s="7"/>
    </row>
    <row r="7474" spans="9:9" x14ac:dyDescent="0.25">
      <c r="I7474" s="7"/>
    </row>
    <row r="7475" spans="9:9" x14ac:dyDescent="0.25">
      <c r="I7475" s="7"/>
    </row>
    <row r="7476" spans="9:9" x14ac:dyDescent="0.25">
      <c r="I7476" s="7"/>
    </row>
    <row r="7477" spans="9:9" x14ac:dyDescent="0.25">
      <c r="I7477" s="7"/>
    </row>
    <row r="7478" spans="9:9" x14ac:dyDescent="0.25">
      <c r="I7478" s="7"/>
    </row>
    <row r="7479" spans="9:9" x14ac:dyDescent="0.25">
      <c r="I7479" s="7"/>
    </row>
    <row r="7480" spans="9:9" x14ac:dyDescent="0.25">
      <c r="I7480" s="7"/>
    </row>
    <row r="7481" spans="9:9" x14ac:dyDescent="0.25">
      <c r="I7481" s="7"/>
    </row>
    <row r="7482" spans="9:9" x14ac:dyDescent="0.25">
      <c r="I7482" s="7"/>
    </row>
    <row r="7483" spans="9:9" x14ac:dyDescent="0.25">
      <c r="I7483" s="7"/>
    </row>
    <row r="7484" spans="9:9" x14ac:dyDescent="0.25">
      <c r="I7484" s="7"/>
    </row>
    <row r="7485" spans="9:9" x14ac:dyDescent="0.25">
      <c r="I7485" s="7"/>
    </row>
    <row r="7486" spans="9:9" x14ac:dyDescent="0.25">
      <c r="I7486" s="7"/>
    </row>
    <row r="7487" spans="9:9" x14ac:dyDescent="0.25">
      <c r="I7487" s="7"/>
    </row>
    <row r="7488" spans="9:9" x14ac:dyDescent="0.25">
      <c r="I7488" s="7"/>
    </row>
    <row r="7489" spans="9:9" x14ac:dyDescent="0.25">
      <c r="I7489" s="7"/>
    </row>
    <row r="7490" spans="9:9" x14ac:dyDescent="0.25">
      <c r="I7490" s="7"/>
    </row>
    <row r="7491" spans="9:9" x14ac:dyDescent="0.25">
      <c r="I7491" s="7"/>
    </row>
    <row r="7492" spans="9:9" x14ac:dyDescent="0.25">
      <c r="I7492" s="7"/>
    </row>
    <row r="7493" spans="9:9" x14ac:dyDescent="0.25">
      <c r="I7493" s="7"/>
    </row>
    <row r="7494" spans="9:9" x14ac:dyDescent="0.25">
      <c r="I7494" s="7"/>
    </row>
    <row r="7495" spans="9:9" x14ac:dyDescent="0.25">
      <c r="I7495" s="7"/>
    </row>
    <row r="7496" spans="9:9" x14ac:dyDescent="0.25">
      <c r="I7496" s="7"/>
    </row>
    <row r="7497" spans="9:9" x14ac:dyDescent="0.25">
      <c r="I7497" s="7"/>
    </row>
    <row r="7498" spans="9:9" x14ac:dyDescent="0.25">
      <c r="I7498" s="7"/>
    </row>
    <row r="7499" spans="9:9" x14ac:dyDescent="0.25">
      <c r="I7499" s="7"/>
    </row>
    <row r="7500" spans="9:9" x14ac:dyDescent="0.25">
      <c r="I7500" s="7"/>
    </row>
    <row r="7501" spans="9:9" x14ac:dyDescent="0.25">
      <c r="I7501" s="7"/>
    </row>
    <row r="7502" spans="9:9" x14ac:dyDescent="0.25">
      <c r="I7502" s="7"/>
    </row>
    <row r="7503" spans="9:9" x14ac:dyDescent="0.25">
      <c r="I7503" s="7"/>
    </row>
    <row r="7504" spans="9:9" x14ac:dyDescent="0.25">
      <c r="I7504" s="7"/>
    </row>
    <row r="7505" spans="9:9" x14ac:dyDescent="0.25">
      <c r="I7505" s="7"/>
    </row>
    <row r="7506" spans="9:9" x14ac:dyDescent="0.25">
      <c r="I7506" s="7"/>
    </row>
    <row r="7507" spans="9:9" x14ac:dyDescent="0.25">
      <c r="I7507" s="7"/>
    </row>
    <row r="7508" spans="9:9" x14ac:dyDescent="0.25">
      <c r="I7508" s="7"/>
    </row>
    <row r="7509" spans="9:9" x14ac:dyDescent="0.25">
      <c r="I7509" s="7"/>
    </row>
    <row r="7510" spans="9:9" x14ac:dyDescent="0.25">
      <c r="I7510" s="7"/>
    </row>
    <row r="7511" spans="9:9" x14ac:dyDescent="0.25">
      <c r="I7511" s="7"/>
    </row>
    <row r="7512" spans="9:9" x14ac:dyDescent="0.25">
      <c r="I7512" s="7"/>
    </row>
    <row r="7513" spans="9:9" x14ac:dyDescent="0.25">
      <c r="I7513" s="7"/>
    </row>
    <row r="7514" spans="9:9" x14ac:dyDescent="0.25">
      <c r="I7514" s="7"/>
    </row>
    <row r="7515" spans="9:9" x14ac:dyDescent="0.25">
      <c r="I7515" s="7"/>
    </row>
    <row r="7516" spans="9:9" x14ac:dyDescent="0.25">
      <c r="I7516" s="7"/>
    </row>
    <row r="7517" spans="9:9" x14ac:dyDescent="0.25">
      <c r="I7517" s="7"/>
    </row>
    <row r="7518" spans="9:9" x14ac:dyDescent="0.25">
      <c r="I7518" s="7"/>
    </row>
    <row r="7519" spans="9:9" x14ac:dyDescent="0.25">
      <c r="I7519" s="7"/>
    </row>
    <row r="7520" spans="9:9" x14ac:dyDescent="0.25">
      <c r="I7520" s="7"/>
    </row>
    <row r="7521" spans="9:9" x14ac:dyDescent="0.25">
      <c r="I7521" s="7"/>
    </row>
    <row r="7522" spans="9:9" x14ac:dyDescent="0.25">
      <c r="I7522" s="7"/>
    </row>
    <row r="7523" spans="9:9" x14ac:dyDescent="0.25">
      <c r="I7523" s="7"/>
    </row>
    <row r="7524" spans="9:9" x14ac:dyDescent="0.25">
      <c r="I7524" s="7"/>
    </row>
    <row r="7525" spans="9:9" x14ac:dyDescent="0.25">
      <c r="I7525" s="7"/>
    </row>
    <row r="7526" spans="9:9" x14ac:dyDescent="0.25">
      <c r="I7526" s="7"/>
    </row>
    <row r="7527" spans="9:9" x14ac:dyDescent="0.25">
      <c r="I7527" s="7"/>
    </row>
    <row r="7528" spans="9:9" x14ac:dyDescent="0.25">
      <c r="I7528" s="7"/>
    </row>
    <row r="7529" spans="9:9" x14ac:dyDescent="0.25">
      <c r="I7529" s="7"/>
    </row>
    <row r="7530" spans="9:9" x14ac:dyDescent="0.25">
      <c r="I7530" s="7"/>
    </row>
    <row r="7531" spans="9:9" x14ac:dyDescent="0.25">
      <c r="I7531" s="7"/>
    </row>
    <row r="7532" spans="9:9" x14ac:dyDescent="0.25">
      <c r="I7532" s="7"/>
    </row>
    <row r="7533" spans="9:9" x14ac:dyDescent="0.25">
      <c r="I7533" s="7"/>
    </row>
    <row r="7534" spans="9:9" x14ac:dyDescent="0.25">
      <c r="I7534" s="7"/>
    </row>
    <row r="7535" spans="9:9" x14ac:dyDescent="0.25">
      <c r="I7535" s="7"/>
    </row>
    <row r="7536" spans="9:9" x14ac:dyDescent="0.25">
      <c r="I7536" s="7"/>
    </row>
    <row r="7537" spans="9:9" x14ac:dyDescent="0.25">
      <c r="I7537" s="7"/>
    </row>
    <row r="7538" spans="9:9" x14ac:dyDescent="0.25">
      <c r="I7538" s="7"/>
    </row>
    <row r="7539" spans="9:9" x14ac:dyDescent="0.25">
      <c r="I7539" s="7"/>
    </row>
    <row r="7540" spans="9:9" x14ac:dyDescent="0.25">
      <c r="I7540" s="7"/>
    </row>
    <row r="7541" spans="9:9" x14ac:dyDescent="0.25">
      <c r="I7541" s="7"/>
    </row>
    <row r="7542" spans="9:9" x14ac:dyDescent="0.25">
      <c r="I7542" s="7"/>
    </row>
    <row r="7543" spans="9:9" x14ac:dyDescent="0.25">
      <c r="I7543" s="7"/>
    </row>
    <row r="7544" spans="9:9" x14ac:dyDescent="0.25">
      <c r="I7544" s="7"/>
    </row>
    <row r="7545" spans="9:9" x14ac:dyDescent="0.25">
      <c r="I7545" s="7"/>
    </row>
    <row r="7546" spans="9:9" x14ac:dyDescent="0.25">
      <c r="I7546" s="7"/>
    </row>
    <row r="7547" spans="9:9" x14ac:dyDescent="0.25">
      <c r="I7547" s="7"/>
    </row>
    <row r="7548" spans="9:9" x14ac:dyDescent="0.25">
      <c r="I7548" s="7"/>
    </row>
    <row r="7549" spans="9:9" x14ac:dyDescent="0.25">
      <c r="I7549" s="7"/>
    </row>
    <row r="7550" spans="9:9" x14ac:dyDescent="0.25">
      <c r="I7550" s="7"/>
    </row>
    <row r="7551" spans="9:9" x14ac:dyDescent="0.25">
      <c r="I7551" s="7"/>
    </row>
    <row r="7552" spans="9:9" x14ac:dyDescent="0.25">
      <c r="I7552" s="7"/>
    </row>
    <row r="7553" spans="9:9" x14ac:dyDescent="0.25">
      <c r="I7553" s="7"/>
    </row>
    <row r="7554" spans="9:9" x14ac:dyDescent="0.25">
      <c r="I7554" s="7"/>
    </row>
    <row r="7555" spans="9:9" x14ac:dyDescent="0.25">
      <c r="I7555" s="7"/>
    </row>
    <row r="7556" spans="9:9" x14ac:dyDescent="0.25">
      <c r="I7556" s="7"/>
    </row>
    <row r="7557" spans="9:9" x14ac:dyDescent="0.25">
      <c r="I7557" s="7"/>
    </row>
    <row r="7558" spans="9:9" x14ac:dyDescent="0.25">
      <c r="I7558" s="7"/>
    </row>
    <row r="7559" spans="9:9" x14ac:dyDescent="0.25">
      <c r="I7559" s="7"/>
    </row>
    <row r="7560" spans="9:9" x14ac:dyDescent="0.25">
      <c r="I7560" s="7"/>
    </row>
    <row r="7561" spans="9:9" x14ac:dyDescent="0.25">
      <c r="I7561" s="7"/>
    </row>
    <row r="7562" spans="9:9" x14ac:dyDescent="0.25">
      <c r="I7562" s="7"/>
    </row>
    <row r="7563" spans="9:9" x14ac:dyDescent="0.25">
      <c r="I7563" s="7"/>
    </row>
    <row r="7564" spans="9:9" x14ac:dyDescent="0.25">
      <c r="I7564" s="7"/>
    </row>
    <row r="7565" spans="9:9" x14ac:dyDescent="0.25">
      <c r="I7565" s="7"/>
    </row>
    <row r="7566" spans="9:9" x14ac:dyDescent="0.25">
      <c r="I7566" s="7"/>
    </row>
    <row r="7567" spans="9:9" x14ac:dyDescent="0.25">
      <c r="I7567" s="7"/>
    </row>
    <row r="7568" spans="9:9" x14ac:dyDescent="0.25">
      <c r="I7568" s="7"/>
    </row>
    <row r="7569" spans="9:9" x14ac:dyDescent="0.25">
      <c r="I7569" s="7"/>
    </row>
    <row r="7570" spans="9:9" x14ac:dyDescent="0.25">
      <c r="I7570" s="7"/>
    </row>
    <row r="7571" spans="9:9" x14ac:dyDescent="0.25">
      <c r="I7571" s="7"/>
    </row>
    <row r="7572" spans="9:9" x14ac:dyDescent="0.25">
      <c r="I7572" s="7"/>
    </row>
    <row r="7573" spans="9:9" x14ac:dyDescent="0.25">
      <c r="I7573" s="7"/>
    </row>
    <row r="7574" spans="9:9" x14ac:dyDescent="0.25">
      <c r="I7574" s="7"/>
    </row>
    <row r="7575" spans="9:9" x14ac:dyDescent="0.25">
      <c r="I7575" s="7"/>
    </row>
    <row r="7576" spans="9:9" x14ac:dyDescent="0.25">
      <c r="I7576" s="7"/>
    </row>
    <row r="7577" spans="9:9" x14ac:dyDescent="0.25">
      <c r="I7577" s="7"/>
    </row>
    <row r="7578" spans="9:9" x14ac:dyDescent="0.25">
      <c r="I7578" s="7"/>
    </row>
    <row r="7579" spans="9:9" x14ac:dyDescent="0.25">
      <c r="I7579" s="7"/>
    </row>
    <row r="7580" spans="9:9" x14ac:dyDescent="0.25">
      <c r="I7580" s="7"/>
    </row>
    <row r="7581" spans="9:9" x14ac:dyDescent="0.25">
      <c r="I7581" s="7"/>
    </row>
    <row r="7582" spans="9:9" x14ac:dyDescent="0.25">
      <c r="I7582" s="7"/>
    </row>
    <row r="7583" spans="9:9" x14ac:dyDescent="0.25">
      <c r="I7583" s="7"/>
    </row>
    <row r="7584" spans="9:9" x14ac:dyDescent="0.25">
      <c r="I7584" s="7"/>
    </row>
    <row r="7585" spans="9:9" x14ac:dyDescent="0.25">
      <c r="I7585" s="7"/>
    </row>
    <row r="7586" spans="9:9" x14ac:dyDescent="0.25">
      <c r="I7586" s="7"/>
    </row>
    <row r="7587" spans="9:9" x14ac:dyDescent="0.25">
      <c r="I7587" s="7"/>
    </row>
    <row r="7588" spans="9:9" x14ac:dyDescent="0.25">
      <c r="I7588" s="7"/>
    </row>
    <row r="7589" spans="9:9" x14ac:dyDescent="0.25">
      <c r="I7589" s="7"/>
    </row>
    <row r="7590" spans="9:9" x14ac:dyDescent="0.25">
      <c r="I7590" s="7"/>
    </row>
    <row r="7591" spans="9:9" x14ac:dyDescent="0.25">
      <c r="I7591" s="7"/>
    </row>
    <row r="7592" spans="9:9" x14ac:dyDescent="0.25">
      <c r="I7592" s="7"/>
    </row>
    <row r="7593" spans="9:9" x14ac:dyDescent="0.25">
      <c r="I7593" s="7"/>
    </row>
    <row r="7594" spans="9:9" x14ac:dyDescent="0.25">
      <c r="I7594" s="7"/>
    </row>
    <row r="7595" spans="9:9" x14ac:dyDescent="0.25">
      <c r="I7595" s="7"/>
    </row>
    <row r="7596" spans="9:9" x14ac:dyDescent="0.25">
      <c r="I7596" s="7"/>
    </row>
    <row r="7597" spans="9:9" x14ac:dyDescent="0.25">
      <c r="I7597" s="7"/>
    </row>
    <row r="7598" spans="9:9" x14ac:dyDescent="0.25">
      <c r="I7598" s="7"/>
    </row>
    <row r="7599" spans="9:9" x14ac:dyDescent="0.25">
      <c r="I7599" s="7"/>
    </row>
    <row r="7600" spans="9:9" x14ac:dyDescent="0.25">
      <c r="I7600" s="7"/>
    </row>
    <row r="7601" spans="9:9" x14ac:dyDescent="0.25">
      <c r="I7601" s="7"/>
    </row>
    <row r="7602" spans="9:9" x14ac:dyDescent="0.25">
      <c r="I7602" s="7"/>
    </row>
    <row r="7603" spans="9:9" x14ac:dyDescent="0.25">
      <c r="I7603" s="7"/>
    </row>
    <row r="7604" spans="9:9" x14ac:dyDescent="0.25">
      <c r="I7604" s="7"/>
    </row>
    <row r="7605" spans="9:9" x14ac:dyDescent="0.25">
      <c r="I7605" s="7"/>
    </row>
    <row r="7606" spans="9:9" x14ac:dyDescent="0.25">
      <c r="I7606" s="7"/>
    </row>
    <row r="7607" spans="9:9" x14ac:dyDescent="0.25">
      <c r="I7607" s="7"/>
    </row>
    <row r="7608" spans="9:9" x14ac:dyDescent="0.25">
      <c r="I7608" s="7"/>
    </row>
    <row r="7609" spans="9:9" x14ac:dyDescent="0.25">
      <c r="I7609" s="7"/>
    </row>
    <row r="7610" spans="9:9" x14ac:dyDescent="0.25">
      <c r="I7610" s="7"/>
    </row>
    <row r="7611" spans="9:9" x14ac:dyDescent="0.25">
      <c r="I7611" s="7"/>
    </row>
    <row r="7612" spans="9:9" x14ac:dyDescent="0.25">
      <c r="I7612" s="7"/>
    </row>
    <row r="7613" spans="9:9" x14ac:dyDescent="0.25">
      <c r="I7613" s="7"/>
    </row>
    <row r="7614" spans="9:9" x14ac:dyDescent="0.25">
      <c r="I7614" s="7"/>
    </row>
    <row r="7615" spans="9:9" x14ac:dyDescent="0.25">
      <c r="I7615" s="7"/>
    </row>
    <row r="7616" spans="9:9" x14ac:dyDescent="0.25">
      <c r="I7616" s="7"/>
    </row>
    <row r="7617" spans="9:9" x14ac:dyDescent="0.25">
      <c r="I7617" s="7"/>
    </row>
    <row r="7618" spans="9:9" x14ac:dyDescent="0.25">
      <c r="I7618" s="7"/>
    </row>
    <row r="7619" spans="9:9" x14ac:dyDescent="0.25">
      <c r="I7619" s="7"/>
    </row>
    <row r="7620" spans="9:9" x14ac:dyDescent="0.25">
      <c r="I7620" s="7"/>
    </row>
    <row r="7621" spans="9:9" x14ac:dyDescent="0.25">
      <c r="I7621" s="7"/>
    </row>
    <row r="7622" spans="9:9" x14ac:dyDescent="0.25">
      <c r="I7622" s="7"/>
    </row>
    <row r="7623" spans="9:9" x14ac:dyDescent="0.25">
      <c r="I7623" s="7"/>
    </row>
    <row r="7624" spans="9:9" x14ac:dyDescent="0.25">
      <c r="I7624" s="7"/>
    </row>
    <row r="7625" spans="9:9" x14ac:dyDescent="0.25">
      <c r="I7625" s="7"/>
    </row>
    <row r="7626" spans="9:9" x14ac:dyDescent="0.25">
      <c r="I7626" s="7"/>
    </row>
    <row r="7627" spans="9:9" x14ac:dyDescent="0.25">
      <c r="I7627" s="7"/>
    </row>
    <row r="7628" spans="9:9" x14ac:dyDescent="0.25">
      <c r="I7628" s="7"/>
    </row>
    <row r="7629" spans="9:9" x14ac:dyDescent="0.25">
      <c r="I7629" s="7"/>
    </row>
    <row r="7630" spans="9:9" x14ac:dyDescent="0.25">
      <c r="I7630" s="7"/>
    </row>
    <row r="7631" spans="9:9" x14ac:dyDescent="0.25">
      <c r="I7631" s="7"/>
    </row>
    <row r="7632" spans="9:9" x14ac:dyDescent="0.25">
      <c r="I7632" s="7"/>
    </row>
    <row r="7633" spans="9:9" x14ac:dyDescent="0.25">
      <c r="I7633" s="7"/>
    </row>
    <row r="7634" spans="9:9" x14ac:dyDescent="0.25">
      <c r="I7634" s="7"/>
    </row>
    <row r="7635" spans="9:9" x14ac:dyDescent="0.25">
      <c r="I7635" s="7"/>
    </row>
    <row r="7636" spans="9:9" x14ac:dyDescent="0.25">
      <c r="I7636" s="7"/>
    </row>
    <row r="7637" spans="9:9" x14ac:dyDescent="0.25">
      <c r="I7637" s="7"/>
    </row>
    <row r="7638" spans="9:9" x14ac:dyDescent="0.25">
      <c r="I7638" s="7"/>
    </row>
    <row r="7639" spans="9:9" x14ac:dyDescent="0.25">
      <c r="I7639" s="7"/>
    </row>
    <row r="7640" spans="9:9" x14ac:dyDescent="0.25">
      <c r="I7640" s="7"/>
    </row>
    <row r="7641" spans="9:9" x14ac:dyDescent="0.25">
      <c r="I7641" s="7"/>
    </row>
    <row r="7642" spans="9:9" x14ac:dyDescent="0.25">
      <c r="I7642" s="7"/>
    </row>
    <row r="7643" spans="9:9" x14ac:dyDescent="0.25">
      <c r="I7643" s="7"/>
    </row>
    <row r="7644" spans="9:9" x14ac:dyDescent="0.25">
      <c r="I7644" s="7"/>
    </row>
    <row r="7645" spans="9:9" x14ac:dyDescent="0.25">
      <c r="I7645" s="7"/>
    </row>
    <row r="7646" spans="9:9" x14ac:dyDescent="0.25">
      <c r="I7646" s="7"/>
    </row>
    <row r="7647" spans="9:9" x14ac:dyDescent="0.25">
      <c r="I7647" s="7"/>
    </row>
    <row r="7648" spans="9:9" x14ac:dyDescent="0.25">
      <c r="I7648" s="7"/>
    </row>
    <row r="7649" spans="9:9" x14ac:dyDescent="0.25">
      <c r="I7649" s="7"/>
    </row>
    <row r="7650" spans="9:9" x14ac:dyDescent="0.25">
      <c r="I7650" s="7"/>
    </row>
    <row r="7651" spans="9:9" x14ac:dyDescent="0.25">
      <c r="I7651" s="7"/>
    </row>
    <row r="7652" spans="9:9" x14ac:dyDescent="0.25">
      <c r="I7652" s="7"/>
    </row>
    <row r="7653" spans="9:9" x14ac:dyDescent="0.25">
      <c r="I7653" s="7"/>
    </row>
    <row r="7654" spans="9:9" x14ac:dyDescent="0.25">
      <c r="I7654" s="7"/>
    </row>
    <row r="7655" spans="9:9" x14ac:dyDescent="0.25">
      <c r="I7655" s="7"/>
    </row>
    <row r="7656" spans="9:9" x14ac:dyDescent="0.25">
      <c r="I7656" s="7"/>
    </row>
    <row r="7657" spans="9:9" x14ac:dyDescent="0.25">
      <c r="I7657" s="7"/>
    </row>
    <row r="7658" spans="9:9" x14ac:dyDescent="0.25">
      <c r="I7658" s="7"/>
    </row>
    <row r="7659" spans="9:9" x14ac:dyDescent="0.25">
      <c r="I7659" s="7"/>
    </row>
    <row r="7660" spans="9:9" x14ac:dyDescent="0.25">
      <c r="I7660" s="7"/>
    </row>
    <row r="7661" spans="9:9" x14ac:dyDescent="0.25">
      <c r="I7661" s="7"/>
    </row>
    <row r="7662" spans="9:9" x14ac:dyDescent="0.25">
      <c r="I7662" s="7"/>
    </row>
    <row r="7663" spans="9:9" x14ac:dyDescent="0.25">
      <c r="I7663" s="7"/>
    </row>
    <row r="7664" spans="9:9" x14ac:dyDescent="0.25">
      <c r="I7664" s="7"/>
    </row>
    <row r="7665" spans="9:9" x14ac:dyDescent="0.25">
      <c r="I7665" s="7"/>
    </row>
    <row r="7666" spans="9:9" x14ac:dyDescent="0.25">
      <c r="I7666" s="7"/>
    </row>
    <row r="7667" spans="9:9" x14ac:dyDescent="0.25">
      <c r="I7667" s="7"/>
    </row>
    <row r="7668" spans="9:9" x14ac:dyDescent="0.25">
      <c r="I7668" s="7"/>
    </row>
    <row r="7669" spans="9:9" x14ac:dyDescent="0.25">
      <c r="I7669" s="7"/>
    </row>
    <row r="7670" spans="9:9" x14ac:dyDescent="0.25">
      <c r="I7670" s="7"/>
    </row>
    <row r="7671" spans="9:9" x14ac:dyDescent="0.25">
      <c r="I7671" s="7"/>
    </row>
    <row r="7672" spans="9:9" x14ac:dyDescent="0.25">
      <c r="I7672" s="7"/>
    </row>
    <row r="7673" spans="9:9" x14ac:dyDescent="0.25">
      <c r="I7673" s="7"/>
    </row>
    <row r="7674" spans="9:9" x14ac:dyDescent="0.25">
      <c r="I7674" s="7"/>
    </row>
    <row r="7675" spans="9:9" x14ac:dyDescent="0.25">
      <c r="I7675" s="7"/>
    </row>
    <row r="7676" spans="9:9" x14ac:dyDescent="0.25">
      <c r="I7676" s="7"/>
    </row>
    <row r="7677" spans="9:9" x14ac:dyDescent="0.25">
      <c r="I7677" s="7"/>
    </row>
    <row r="7678" spans="9:9" x14ac:dyDescent="0.25">
      <c r="I7678" s="7"/>
    </row>
    <row r="7679" spans="9:9" x14ac:dyDescent="0.25">
      <c r="I7679" s="7"/>
    </row>
    <row r="7680" spans="9:9" x14ac:dyDescent="0.25">
      <c r="I7680" s="7"/>
    </row>
    <row r="7681" spans="9:9" x14ac:dyDescent="0.25">
      <c r="I7681" s="7"/>
    </row>
    <row r="7682" spans="9:9" x14ac:dyDescent="0.25">
      <c r="I7682" s="7"/>
    </row>
    <row r="7683" spans="9:9" x14ac:dyDescent="0.25">
      <c r="I7683" s="7"/>
    </row>
    <row r="7684" spans="9:9" x14ac:dyDescent="0.25">
      <c r="I7684" s="7"/>
    </row>
    <row r="7685" spans="9:9" x14ac:dyDescent="0.25">
      <c r="I7685" s="7"/>
    </row>
    <row r="7686" spans="9:9" x14ac:dyDescent="0.25">
      <c r="I7686" s="7"/>
    </row>
    <row r="7687" spans="9:9" x14ac:dyDescent="0.25">
      <c r="I7687" s="7"/>
    </row>
    <row r="7688" spans="9:9" x14ac:dyDescent="0.25">
      <c r="I7688" s="7"/>
    </row>
    <row r="7689" spans="9:9" x14ac:dyDescent="0.25">
      <c r="I7689" s="7"/>
    </row>
    <row r="7690" spans="9:9" x14ac:dyDescent="0.25">
      <c r="I7690" s="7"/>
    </row>
    <row r="7691" spans="9:9" x14ac:dyDescent="0.25">
      <c r="I7691" s="7"/>
    </row>
    <row r="7692" spans="9:9" x14ac:dyDescent="0.25">
      <c r="I7692" s="7"/>
    </row>
    <row r="7693" spans="9:9" x14ac:dyDescent="0.25">
      <c r="I7693" s="7"/>
    </row>
    <row r="7694" spans="9:9" x14ac:dyDescent="0.25">
      <c r="I7694" s="7"/>
    </row>
    <row r="7695" spans="9:9" x14ac:dyDescent="0.25">
      <c r="I7695" s="7"/>
    </row>
    <row r="7696" spans="9:9" x14ac:dyDescent="0.25">
      <c r="I7696" s="7"/>
    </row>
    <row r="7697" spans="9:9" x14ac:dyDescent="0.25">
      <c r="I7697" s="7"/>
    </row>
    <row r="7698" spans="9:9" x14ac:dyDescent="0.25">
      <c r="I7698" s="7"/>
    </row>
    <row r="7699" spans="9:9" x14ac:dyDescent="0.25">
      <c r="I7699" s="7"/>
    </row>
    <row r="7700" spans="9:9" x14ac:dyDescent="0.25">
      <c r="I7700" s="7"/>
    </row>
    <row r="7701" spans="9:9" x14ac:dyDescent="0.25">
      <c r="I7701" s="7"/>
    </row>
    <row r="7702" spans="9:9" x14ac:dyDescent="0.25">
      <c r="I7702" s="7"/>
    </row>
    <row r="7703" spans="9:9" x14ac:dyDescent="0.25">
      <c r="I7703" s="7"/>
    </row>
    <row r="7704" spans="9:9" x14ac:dyDescent="0.25">
      <c r="I7704" s="7"/>
    </row>
    <row r="7705" spans="9:9" x14ac:dyDescent="0.25">
      <c r="I7705" s="7"/>
    </row>
    <row r="7706" spans="9:9" x14ac:dyDescent="0.25">
      <c r="I7706" s="7"/>
    </row>
    <row r="7707" spans="9:9" x14ac:dyDescent="0.25">
      <c r="I7707" s="7"/>
    </row>
    <row r="7708" spans="9:9" x14ac:dyDescent="0.25">
      <c r="I7708" s="7"/>
    </row>
    <row r="7709" spans="9:9" x14ac:dyDescent="0.25">
      <c r="I7709" s="7"/>
    </row>
    <row r="7710" spans="9:9" x14ac:dyDescent="0.25">
      <c r="I7710" s="7"/>
    </row>
    <row r="7711" spans="9:9" x14ac:dyDescent="0.25">
      <c r="I7711" s="7"/>
    </row>
    <row r="7712" spans="9:9" x14ac:dyDescent="0.25">
      <c r="I7712" s="7"/>
    </row>
    <row r="7713" spans="9:9" x14ac:dyDescent="0.25">
      <c r="I7713" s="7"/>
    </row>
    <row r="7714" spans="9:9" x14ac:dyDescent="0.25">
      <c r="I7714" s="7"/>
    </row>
    <row r="7715" spans="9:9" x14ac:dyDescent="0.25">
      <c r="I7715" s="7"/>
    </row>
    <row r="7716" spans="9:9" x14ac:dyDescent="0.25">
      <c r="I7716" s="7"/>
    </row>
    <row r="7717" spans="9:9" x14ac:dyDescent="0.25">
      <c r="I7717" s="7"/>
    </row>
    <row r="7718" spans="9:9" x14ac:dyDescent="0.25">
      <c r="I7718" s="7"/>
    </row>
    <row r="7719" spans="9:9" x14ac:dyDescent="0.25">
      <c r="I7719" s="7"/>
    </row>
    <row r="7720" spans="9:9" x14ac:dyDescent="0.25">
      <c r="I7720" s="7"/>
    </row>
    <row r="7721" spans="9:9" x14ac:dyDescent="0.25">
      <c r="I7721" s="7"/>
    </row>
    <row r="7722" spans="9:9" x14ac:dyDescent="0.25">
      <c r="I7722" s="7"/>
    </row>
    <row r="7723" spans="9:9" x14ac:dyDescent="0.25">
      <c r="I7723" s="7"/>
    </row>
    <row r="7724" spans="9:9" x14ac:dyDescent="0.25">
      <c r="I7724" s="7"/>
    </row>
    <row r="7725" spans="9:9" x14ac:dyDescent="0.25">
      <c r="I7725" s="7"/>
    </row>
    <row r="7726" spans="9:9" x14ac:dyDescent="0.25">
      <c r="I7726" s="7"/>
    </row>
    <row r="7727" spans="9:9" x14ac:dyDescent="0.25">
      <c r="I7727" s="7"/>
    </row>
    <row r="7728" spans="9:9" x14ac:dyDescent="0.25">
      <c r="I7728" s="7"/>
    </row>
    <row r="7729" spans="9:9" x14ac:dyDescent="0.25">
      <c r="I7729" s="7"/>
    </row>
    <row r="7730" spans="9:9" x14ac:dyDescent="0.25">
      <c r="I7730" s="7"/>
    </row>
    <row r="7731" spans="9:9" x14ac:dyDescent="0.25">
      <c r="I7731" s="7"/>
    </row>
    <row r="7732" spans="9:9" x14ac:dyDescent="0.25">
      <c r="I7732" s="7"/>
    </row>
    <row r="7733" spans="9:9" x14ac:dyDescent="0.25">
      <c r="I7733" s="7"/>
    </row>
    <row r="7734" spans="9:9" x14ac:dyDescent="0.25">
      <c r="I7734" s="7"/>
    </row>
    <row r="7735" spans="9:9" x14ac:dyDescent="0.25">
      <c r="I7735" s="7"/>
    </row>
    <row r="7736" spans="9:9" x14ac:dyDescent="0.25">
      <c r="I7736" s="7"/>
    </row>
    <row r="7737" spans="9:9" x14ac:dyDescent="0.25">
      <c r="I7737" s="7"/>
    </row>
    <row r="7738" spans="9:9" x14ac:dyDescent="0.25">
      <c r="I7738" s="7"/>
    </row>
    <row r="7739" spans="9:9" x14ac:dyDescent="0.25">
      <c r="I7739" s="7"/>
    </row>
    <row r="7740" spans="9:9" x14ac:dyDescent="0.25">
      <c r="I7740" s="7"/>
    </row>
    <row r="7741" spans="9:9" x14ac:dyDescent="0.25">
      <c r="I7741" s="7"/>
    </row>
    <row r="7742" spans="9:9" x14ac:dyDescent="0.25">
      <c r="I7742" s="7"/>
    </row>
    <row r="7743" spans="9:9" x14ac:dyDescent="0.25">
      <c r="I7743" s="7"/>
    </row>
    <row r="7744" spans="9:9" x14ac:dyDescent="0.25">
      <c r="I7744" s="7"/>
    </row>
    <row r="7745" spans="9:9" x14ac:dyDescent="0.25">
      <c r="I7745" s="7"/>
    </row>
    <row r="7746" spans="9:9" x14ac:dyDescent="0.25">
      <c r="I7746" s="7"/>
    </row>
    <row r="7747" spans="9:9" x14ac:dyDescent="0.25">
      <c r="I7747" s="7"/>
    </row>
    <row r="7748" spans="9:9" x14ac:dyDescent="0.25">
      <c r="I7748" s="7"/>
    </row>
    <row r="7749" spans="9:9" x14ac:dyDescent="0.25">
      <c r="I7749" s="7"/>
    </row>
    <row r="7750" spans="9:9" x14ac:dyDescent="0.25">
      <c r="I7750" s="7"/>
    </row>
    <row r="7751" spans="9:9" x14ac:dyDescent="0.25">
      <c r="I7751" s="7"/>
    </row>
    <row r="7752" spans="9:9" x14ac:dyDescent="0.25">
      <c r="I7752" s="7"/>
    </row>
    <row r="7753" spans="9:9" x14ac:dyDescent="0.25">
      <c r="I7753" s="7"/>
    </row>
    <row r="7754" spans="9:9" x14ac:dyDescent="0.25">
      <c r="I7754" s="7"/>
    </row>
    <row r="7755" spans="9:9" x14ac:dyDescent="0.25">
      <c r="I7755" s="7"/>
    </row>
    <row r="7756" spans="9:9" x14ac:dyDescent="0.25">
      <c r="I7756" s="7"/>
    </row>
    <row r="7757" spans="9:9" x14ac:dyDescent="0.25">
      <c r="I7757" s="7"/>
    </row>
    <row r="7758" spans="9:9" x14ac:dyDescent="0.25">
      <c r="I7758" s="7"/>
    </row>
    <row r="7759" spans="9:9" x14ac:dyDescent="0.25">
      <c r="I7759" s="7"/>
    </row>
    <row r="7760" spans="9:9" x14ac:dyDescent="0.25">
      <c r="I7760" s="7"/>
    </row>
    <row r="7761" spans="9:9" x14ac:dyDescent="0.25">
      <c r="I7761" s="7"/>
    </row>
    <row r="7762" spans="9:9" x14ac:dyDescent="0.25">
      <c r="I7762" s="7"/>
    </row>
    <row r="7763" spans="9:9" x14ac:dyDescent="0.25">
      <c r="I7763" s="7"/>
    </row>
    <row r="7764" spans="9:9" x14ac:dyDescent="0.25">
      <c r="I7764" s="7"/>
    </row>
    <row r="7765" spans="9:9" x14ac:dyDescent="0.25">
      <c r="I7765" s="7"/>
    </row>
    <row r="7766" spans="9:9" x14ac:dyDescent="0.25">
      <c r="I7766" s="7"/>
    </row>
    <row r="7767" spans="9:9" x14ac:dyDescent="0.25">
      <c r="I7767" s="7"/>
    </row>
    <row r="7768" spans="9:9" x14ac:dyDescent="0.25">
      <c r="I7768" s="7"/>
    </row>
    <row r="7769" spans="9:9" x14ac:dyDescent="0.25">
      <c r="I7769" s="7"/>
    </row>
    <row r="7770" spans="9:9" x14ac:dyDescent="0.25">
      <c r="I7770" s="7"/>
    </row>
    <row r="7771" spans="9:9" x14ac:dyDescent="0.25">
      <c r="I7771" s="7"/>
    </row>
    <row r="7772" spans="9:9" x14ac:dyDescent="0.25">
      <c r="I7772" s="7"/>
    </row>
    <row r="7773" spans="9:9" x14ac:dyDescent="0.25">
      <c r="I7773" s="7"/>
    </row>
    <row r="7774" spans="9:9" x14ac:dyDescent="0.25">
      <c r="I7774" s="7"/>
    </row>
    <row r="7775" spans="9:9" x14ac:dyDescent="0.25">
      <c r="I7775" s="7"/>
    </row>
    <row r="7776" spans="9:9" x14ac:dyDescent="0.25">
      <c r="I7776" s="7"/>
    </row>
    <row r="7777" spans="9:9" x14ac:dyDescent="0.25">
      <c r="I7777" s="7"/>
    </row>
    <row r="7778" spans="9:9" x14ac:dyDescent="0.25">
      <c r="I7778" s="7"/>
    </row>
    <row r="7779" spans="9:9" x14ac:dyDescent="0.25">
      <c r="I7779" s="7"/>
    </row>
    <row r="7780" spans="9:9" x14ac:dyDescent="0.25">
      <c r="I7780" s="7"/>
    </row>
    <row r="7781" spans="9:9" x14ac:dyDescent="0.25">
      <c r="I7781" s="7"/>
    </row>
    <row r="7782" spans="9:9" x14ac:dyDescent="0.25">
      <c r="I7782" s="7"/>
    </row>
    <row r="7783" spans="9:9" x14ac:dyDescent="0.25">
      <c r="I7783" s="7"/>
    </row>
    <row r="7784" spans="9:9" x14ac:dyDescent="0.25">
      <c r="I7784" s="7"/>
    </row>
    <row r="7785" spans="9:9" x14ac:dyDescent="0.25">
      <c r="I7785" s="7"/>
    </row>
    <row r="7786" spans="9:9" x14ac:dyDescent="0.25">
      <c r="I7786" s="7"/>
    </row>
    <row r="7787" spans="9:9" x14ac:dyDescent="0.25">
      <c r="I7787" s="7"/>
    </row>
    <row r="7788" spans="9:9" x14ac:dyDescent="0.25">
      <c r="I7788" s="7"/>
    </row>
    <row r="7789" spans="9:9" x14ac:dyDescent="0.25">
      <c r="I7789" s="7"/>
    </row>
    <row r="7790" spans="9:9" x14ac:dyDescent="0.25">
      <c r="I7790" s="7"/>
    </row>
    <row r="7791" spans="9:9" x14ac:dyDescent="0.25">
      <c r="I7791" s="7"/>
    </row>
    <row r="7792" spans="9:9" x14ac:dyDescent="0.25">
      <c r="I7792" s="7"/>
    </row>
    <row r="7793" spans="9:9" x14ac:dyDescent="0.25">
      <c r="I7793" s="7"/>
    </row>
    <row r="7794" spans="9:9" x14ac:dyDescent="0.25">
      <c r="I7794" s="7"/>
    </row>
    <row r="7795" spans="9:9" x14ac:dyDescent="0.25">
      <c r="I7795" s="7"/>
    </row>
    <row r="7796" spans="9:9" x14ac:dyDescent="0.25">
      <c r="I7796" s="7"/>
    </row>
    <row r="7797" spans="9:9" x14ac:dyDescent="0.25">
      <c r="I7797" s="7"/>
    </row>
    <row r="7798" spans="9:9" x14ac:dyDescent="0.25">
      <c r="I7798" s="7"/>
    </row>
    <row r="7799" spans="9:9" x14ac:dyDescent="0.25">
      <c r="I7799" s="7"/>
    </row>
    <row r="7800" spans="9:9" x14ac:dyDescent="0.25">
      <c r="I7800" s="7"/>
    </row>
    <row r="7801" spans="9:9" x14ac:dyDescent="0.25">
      <c r="I7801" s="7"/>
    </row>
    <row r="7802" spans="9:9" x14ac:dyDescent="0.25">
      <c r="I7802" s="7"/>
    </row>
    <row r="7803" spans="9:9" x14ac:dyDescent="0.25">
      <c r="I7803" s="7"/>
    </row>
    <row r="7804" spans="9:9" x14ac:dyDescent="0.25">
      <c r="I7804" s="7"/>
    </row>
    <row r="7805" spans="9:9" x14ac:dyDescent="0.25">
      <c r="I7805" s="7"/>
    </row>
    <row r="7806" spans="9:9" x14ac:dyDescent="0.25">
      <c r="I7806" s="7"/>
    </row>
    <row r="7807" spans="9:9" x14ac:dyDescent="0.25">
      <c r="I7807" s="7"/>
    </row>
    <row r="7808" spans="9:9" x14ac:dyDescent="0.25">
      <c r="I7808" s="7"/>
    </row>
    <row r="7809" spans="9:9" x14ac:dyDescent="0.25">
      <c r="I7809" s="7"/>
    </row>
    <row r="7810" spans="9:9" x14ac:dyDescent="0.25">
      <c r="I7810" s="7"/>
    </row>
    <row r="7811" spans="9:9" x14ac:dyDescent="0.25">
      <c r="I7811" s="7"/>
    </row>
    <row r="7812" spans="9:9" x14ac:dyDescent="0.25">
      <c r="I7812" s="7"/>
    </row>
    <row r="7813" spans="9:9" x14ac:dyDescent="0.25">
      <c r="I7813" s="7"/>
    </row>
    <row r="7814" spans="9:9" x14ac:dyDescent="0.25">
      <c r="I7814" s="7"/>
    </row>
    <row r="7815" spans="9:9" x14ac:dyDescent="0.25">
      <c r="I7815" s="7"/>
    </row>
    <row r="7816" spans="9:9" x14ac:dyDescent="0.25">
      <c r="I7816" s="7"/>
    </row>
    <row r="7817" spans="9:9" x14ac:dyDescent="0.25">
      <c r="I7817" s="7"/>
    </row>
    <row r="7818" spans="9:9" x14ac:dyDescent="0.25">
      <c r="I7818" s="7"/>
    </row>
    <row r="7819" spans="9:9" x14ac:dyDescent="0.25">
      <c r="I7819" s="7"/>
    </row>
    <row r="7820" spans="9:9" x14ac:dyDescent="0.25">
      <c r="I7820" s="7"/>
    </row>
    <row r="7821" spans="9:9" x14ac:dyDescent="0.25">
      <c r="I7821" s="7"/>
    </row>
    <row r="7822" spans="9:9" x14ac:dyDescent="0.25">
      <c r="I7822" s="7"/>
    </row>
    <row r="7823" spans="9:9" x14ac:dyDescent="0.25">
      <c r="I7823" s="7"/>
    </row>
    <row r="7824" spans="9:9" x14ac:dyDescent="0.25">
      <c r="I7824" s="7"/>
    </row>
    <row r="7825" spans="9:9" x14ac:dyDescent="0.25">
      <c r="I7825" s="7"/>
    </row>
    <row r="7826" spans="9:9" x14ac:dyDescent="0.25">
      <c r="I7826" s="7"/>
    </row>
    <row r="7827" spans="9:9" x14ac:dyDescent="0.25">
      <c r="I7827" s="7"/>
    </row>
    <row r="7828" spans="9:9" x14ac:dyDescent="0.25">
      <c r="I7828" s="7"/>
    </row>
    <row r="7829" spans="9:9" x14ac:dyDescent="0.25">
      <c r="I7829" s="7"/>
    </row>
    <row r="7830" spans="9:9" x14ac:dyDescent="0.25">
      <c r="I7830" s="7"/>
    </row>
    <row r="7831" spans="9:9" x14ac:dyDescent="0.25">
      <c r="I7831" s="7"/>
    </row>
    <row r="7832" spans="9:9" x14ac:dyDescent="0.25">
      <c r="I7832" s="7"/>
    </row>
    <row r="7833" spans="9:9" x14ac:dyDescent="0.25">
      <c r="I7833" s="7"/>
    </row>
    <row r="7834" spans="9:9" x14ac:dyDescent="0.25">
      <c r="I7834" s="7"/>
    </row>
    <row r="7835" spans="9:9" x14ac:dyDescent="0.25">
      <c r="I7835" s="7"/>
    </row>
    <row r="7836" spans="9:9" x14ac:dyDescent="0.25">
      <c r="I7836" s="7"/>
    </row>
    <row r="7837" spans="9:9" x14ac:dyDescent="0.25">
      <c r="I7837" s="7"/>
    </row>
    <row r="7838" spans="9:9" x14ac:dyDescent="0.25">
      <c r="I7838" s="7"/>
    </row>
    <row r="7839" spans="9:9" x14ac:dyDescent="0.25">
      <c r="I7839" s="7"/>
    </row>
    <row r="7840" spans="9:9" x14ac:dyDescent="0.25">
      <c r="I7840" s="7"/>
    </row>
    <row r="7841" spans="9:9" x14ac:dyDescent="0.25">
      <c r="I7841" s="7"/>
    </row>
    <row r="7842" spans="9:9" x14ac:dyDescent="0.25">
      <c r="I7842" s="7"/>
    </row>
    <row r="7843" spans="9:9" x14ac:dyDescent="0.25">
      <c r="I7843" s="7"/>
    </row>
    <row r="7844" spans="9:9" x14ac:dyDescent="0.25">
      <c r="I7844" s="7"/>
    </row>
    <row r="7845" spans="9:9" x14ac:dyDescent="0.25">
      <c r="I7845" s="7"/>
    </row>
    <row r="7846" spans="9:9" x14ac:dyDescent="0.25">
      <c r="I7846" s="7"/>
    </row>
    <row r="7847" spans="9:9" x14ac:dyDescent="0.25">
      <c r="I7847" s="7"/>
    </row>
    <row r="7848" spans="9:9" x14ac:dyDescent="0.25">
      <c r="I7848" s="7"/>
    </row>
    <row r="7849" spans="9:9" x14ac:dyDescent="0.25">
      <c r="I7849" s="7"/>
    </row>
    <row r="7850" spans="9:9" x14ac:dyDescent="0.25">
      <c r="I7850" s="7"/>
    </row>
    <row r="7851" spans="9:9" x14ac:dyDescent="0.25">
      <c r="I7851" s="7"/>
    </row>
    <row r="7852" spans="9:9" x14ac:dyDescent="0.25">
      <c r="I7852" s="7"/>
    </row>
    <row r="7853" spans="9:9" x14ac:dyDescent="0.25">
      <c r="I7853" s="7"/>
    </row>
    <row r="7854" spans="9:9" x14ac:dyDescent="0.25">
      <c r="I7854" s="7"/>
    </row>
    <row r="7855" spans="9:9" x14ac:dyDescent="0.25">
      <c r="I7855" s="7"/>
    </row>
    <row r="7856" spans="9:9" x14ac:dyDescent="0.25">
      <c r="I7856" s="7"/>
    </row>
    <row r="7857" spans="9:9" x14ac:dyDescent="0.25">
      <c r="I7857" s="7"/>
    </row>
    <row r="7858" spans="9:9" x14ac:dyDescent="0.25">
      <c r="I7858" s="7"/>
    </row>
    <row r="7859" spans="9:9" x14ac:dyDescent="0.25">
      <c r="I7859" s="7"/>
    </row>
    <row r="7860" spans="9:9" x14ac:dyDescent="0.25">
      <c r="I7860" s="7"/>
    </row>
    <row r="7861" spans="9:9" x14ac:dyDescent="0.25">
      <c r="I7861" s="7"/>
    </row>
    <row r="7862" spans="9:9" x14ac:dyDescent="0.25">
      <c r="I7862" s="7"/>
    </row>
    <row r="7863" spans="9:9" x14ac:dyDescent="0.25">
      <c r="I7863" s="7"/>
    </row>
    <row r="7864" spans="9:9" x14ac:dyDescent="0.25">
      <c r="I7864" s="7"/>
    </row>
    <row r="7865" spans="9:9" x14ac:dyDescent="0.25">
      <c r="I7865" s="7"/>
    </row>
    <row r="7866" spans="9:9" x14ac:dyDescent="0.25">
      <c r="I7866" s="7"/>
    </row>
    <row r="7867" spans="9:9" x14ac:dyDescent="0.25">
      <c r="I7867" s="7"/>
    </row>
    <row r="7868" spans="9:9" x14ac:dyDescent="0.25">
      <c r="I7868" s="7"/>
    </row>
    <row r="7869" spans="9:9" x14ac:dyDescent="0.25">
      <c r="I7869" s="7"/>
    </row>
    <row r="7870" spans="9:9" x14ac:dyDescent="0.25">
      <c r="I7870" s="7"/>
    </row>
    <row r="7871" spans="9:9" x14ac:dyDescent="0.25">
      <c r="I7871" s="7"/>
    </row>
    <row r="7872" spans="9:9" x14ac:dyDescent="0.25">
      <c r="I7872" s="7"/>
    </row>
    <row r="7873" spans="9:9" x14ac:dyDescent="0.25">
      <c r="I7873" s="7"/>
    </row>
    <row r="7874" spans="9:9" x14ac:dyDescent="0.25">
      <c r="I7874" s="7"/>
    </row>
    <row r="7875" spans="9:9" x14ac:dyDescent="0.25">
      <c r="I7875" s="7"/>
    </row>
    <row r="7876" spans="9:9" x14ac:dyDescent="0.25">
      <c r="I7876" s="7"/>
    </row>
    <row r="7877" spans="9:9" x14ac:dyDescent="0.25">
      <c r="I7877" s="7"/>
    </row>
    <row r="7878" spans="9:9" x14ac:dyDescent="0.25">
      <c r="I7878" s="7"/>
    </row>
    <row r="7879" spans="9:9" x14ac:dyDescent="0.25">
      <c r="I7879" s="7"/>
    </row>
    <row r="7880" spans="9:9" x14ac:dyDescent="0.25">
      <c r="I7880" s="7"/>
    </row>
    <row r="7881" spans="9:9" x14ac:dyDescent="0.25">
      <c r="I7881" s="7"/>
    </row>
    <row r="7882" spans="9:9" x14ac:dyDescent="0.25">
      <c r="I7882" s="7"/>
    </row>
    <row r="7883" spans="9:9" x14ac:dyDescent="0.25">
      <c r="I7883" s="7"/>
    </row>
    <row r="7884" spans="9:9" x14ac:dyDescent="0.25">
      <c r="I7884" s="7"/>
    </row>
    <row r="7885" spans="9:9" x14ac:dyDescent="0.25">
      <c r="I7885" s="7"/>
    </row>
    <row r="7886" spans="9:9" x14ac:dyDescent="0.25">
      <c r="I7886" s="7"/>
    </row>
    <row r="7887" spans="9:9" x14ac:dyDescent="0.25">
      <c r="I7887" s="7"/>
    </row>
    <row r="7888" spans="9:9" x14ac:dyDescent="0.25">
      <c r="I7888" s="7"/>
    </row>
    <row r="7889" spans="9:9" x14ac:dyDescent="0.25">
      <c r="I7889" s="7"/>
    </row>
    <row r="7890" spans="9:9" x14ac:dyDescent="0.25">
      <c r="I7890" s="7"/>
    </row>
    <row r="7891" spans="9:9" x14ac:dyDescent="0.25">
      <c r="I7891" s="7"/>
    </row>
    <row r="7892" spans="9:9" x14ac:dyDescent="0.25">
      <c r="I7892" s="7"/>
    </row>
    <row r="7893" spans="9:9" x14ac:dyDescent="0.25">
      <c r="I7893" s="7"/>
    </row>
    <row r="7894" spans="9:9" x14ac:dyDescent="0.25">
      <c r="I7894" s="7"/>
    </row>
    <row r="7895" spans="9:9" x14ac:dyDescent="0.25">
      <c r="I7895" s="7"/>
    </row>
    <row r="7896" spans="9:9" x14ac:dyDescent="0.25">
      <c r="I7896" s="7"/>
    </row>
    <row r="7897" spans="9:9" x14ac:dyDescent="0.25">
      <c r="I7897" s="7"/>
    </row>
    <row r="7898" spans="9:9" x14ac:dyDescent="0.25">
      <c r="I7898" s="7"/>
    </row>
    <row r="7899" spans="9:9" x14ac:dyDescent="0.25">
      <c r="I7899" s="7"/>
    </row>
    <row r="7900" spans="9:9" x14ac:dyDescent="0.25">
      <c r="I7900" s="7"/>
    </row>
    <row r="7901" spans="9:9" x14ac:dyDescent="0.25">
      <c r="I7901" s="7"/>
    </row>
    <row r="7902" spans="9:9" x14ac:dyDescent="0.25">
      <c r="I7902" s="7"/>
    </row>
    <row r="7903" spans="9:9" x14ac:dyDescent="0.25">
      <c r="I7903" s="7"/>
    </row>
    <row r="7904" spans="9:9" x14ac:dyDescent="0.25">
      <c r="I7904" s="7"/>
    </row>
    <row r="7905" spans="9:9" x14ac:dyDescent="0.25">
      <c r="I7905" s="7"/>
    </row>
    <row r="7906" spans="9:9" x14ac:dyDescent="0.25">
      <c r="I7906" s="7"/>
    </row>
    <row r="7907" spans="9:9" x14ac:dyDescent="0.25">
      <c r="I7907" s="7"/>
    </row>
    <row r="7908" spans="9:9" x14ac:dyDescent="0.25">
      <c r="I7908" s="7"/>
    </row>
    <row r="7909" spans="9:9" x14ac:dyDescent="0.25">
      <c r="I7909" s="7"/>
    </row>
    <row r="7910" spans="9:9" x14ac:dyDescent="0.25">
      <c r="I7910" s="7"/>
    </row>
    <row r="7911" spans="9:9" x14ac:dyDescent="0.25">
      <c r="I7911" s="7"/>
    </row>
    <row r="7912" spans="9:9" x14ac:dyDescent="0.25">
      <c r="I7912" s="7"/>
    </row>
    <row r="7913" spans="9:9" x14ac:dyDescent="0.25">
      <c r="I7913" s="7"/>
    </row>
    <row r="7914" spans="9:9" x14ac:dyDescent="0.25">
      <c r="I7914" s="7"/>
    </row>
    <row r="7915" spans="9:9" x14ac:dyDescent="0.25">
      <c r="I7915" s="7"/>
    </row>
    <row r="7916" spans="9:9" x14ac:dyDescent="0.25">
      <c r="I7916" s="7"/>
    </row>
    <row r="7917" spans="9:9" x14ac:dyDescent="0.25">
      <c r="I7917" s="7"/>
    </row>
    <row r="7918" spans="9:9" x14ac:dyDescent="0.25">
      <c r="I7918" s="7"/>
    </row>
    <row r="7919" spans="9:9" x14ac:dyDescent="0.25">
      <c r="I7919" s="7"/>
    </row>
    <row r="7920" spans="9:9" x14ac:dyDescent="0.25">
      <c r="I7920" s="7"/>
    </row>
    <row r="7921" spans="9:9" x14ac:dyDescent="0.25">
      <c r="I7921" s="7"/>
    </row>
    <row r="7922" spans="9:9" x14ac:dyDescent="0.25">
      <c r="I7922" s="7"/>
    </row>
    <row r="7923" spans="9:9" x14ac:dyDescent="0.25">
      <c r="I7923" s="7"/>
    </row>
    <row r="7924" spans="9:9" x14ac:dyDescent="0.25">
      <c r="I7924" s="7"/>
    </row>
    <row r="7925" spans="9:9" x14ac:dyDescent="0.25">
      <c r="I7925" s="7"/>
    </row>
    <row r="7926" spans="9:9" x14ac:dyDescent="0.25">
      <c r="I7926" s="7"/>
    </row>
    <row r="7927" spans="9:9" x14ac:dyDescent="0.25">
      <c r="I7927" s="7"/>
    </row>
    <row r="7928" spans="9:9" x14ac:dyDescent="0.25">
      <c r="I7928" s="7"/>
    </row>
    <row r="7929" spans="9:9" x14ac:dyDescent="0.25">
      <c r="I7929" s="7"/>
    </row>
    <row r="7930" spans="9:9" x14ac:dyDescent="0.25">
      <c r="I7930" s="7"/>
    </row>
    <row r="7931" spans="9:9" x14ac:dyDescent="0.25">
      <c r="I7931" s="7"/>
    </row>
    <row r="7932" spans="9:9" x14ac:dyDescent="0.25">
      <c r="I7932" s="7"/>
    </row>
    <row r="7933" spans="9:9" x14ac:dyDescent="0.25">
      <c r="I7933" s="7"/>
    </row>
    <row r="7934" spans="9:9" x14ac:dyDescent="0.25">
      <c r="I7934" s="7"/>
    </row>
    <row r="7935" spans="9:9" x14ac:dyDescent="0.25">
      <c r="I7935" s="7"/>
    </row>
    <row r="7936" spans="9:9" x14ac:dyDescent="0.25">
      <c r="I7936" s="7"/>
    </row>
    <row r="7937" spans="9:9" x14ac:dyDescent="0.25">
      <c r="I7937" s="7"/>
    </row>
    <row r="7938" spans="9:9" x14ac:dyDescent="0.25">
      <c r="I7938" s="7"/>
    </row>
    <row r="7939" spans="9:9" x14ac:dyDescent="0.25">
      <c r="I7939" s="7"/>
    </row>
    <row r="7940" spans="9:9" x14ac:dyDescent="0.25">
      <c r="I7940" s="7"/>
    </row>
    <row r="7941" spans="9:9" x14ac:dyDescent="0.25">
      <c r="I7941" s="7"/>
    </row>
    <row r="7942" spans="9:9" x14ac:dyDescent="0.25">
      <c r="I7942" s="7"/>
    </row>
    <row r="7943" spans="9:9" x14ac:dyDescent="0.25">
      <c r="I7943" s="7"/>
    </row>
    <row r="7944" spans="9:9" x14ac:dyDescent="0.25">
      <c r="I7944" s="7"/>
    </row>
    <row r="7945" spans="9:9" x14ac:dyDescent="0.25">
      <c r="I7945" s="7"/>
    </row>
    <row r="7946" spans="9:9" x14ac:dyDescent="0.25">
      <c r="I7946" s="7"/>
    </row>
    <row r="7947" spans="9:9" x14ac:dyDescent="0.25">
      <c r="I7947" s="7"/>
    </row>
    <row r="7948" spans="9:9" x14ac:dyDescent="0.25">
      <c r="I7948" s="7"/>
    </row>
    <row r="7949" spans="9:9" x14ac:dyDescent="0.25">
      <c r="I7949" s="7"/>
    </row>
    <row r="7950" spans="9:9" x14ac:dyDescent="0.25">
      <c r="I7950" s="7"/>
    </row>
    <row r="7951" spans="9:9" x14ac:dyDescent="0.25">
      <c r="I7951" s="7"/>
    </row>
    <row r="7952" spans="9:9" x14ac:dyDescent="0.25">
      <c r="I7952" s="7"/>
    </row>
    <row r="7953" spans="9:9" x14ac:dyDescent="0.25">
      <c r="I7953" s="7"/>
    </row>
    <row r="7954" spans="9:9" x14ac:dyDescent="0.25">
      <c r="I7954" s="7"/>
    </row>
    <row r="7955" spans="9:9" x14ac:dyDescent="0.25">
      <c r="I7955" s="7"/>
    </row>
    <row r="7956" spans="9:9" x14ac:dyDescent="0.25">
      <c r="I7956" s="7"/>
    </row>
    <row r="7957" spans="9:9" x14ac:dyDescent="0.25">
      <c r="I7957" s="7"/>
    </row>
    <row r="7958" spans="9:9" x14ac:dyDescent="0.25">
      <c r="I7958" s="7"/>
    </row>
    <row r="7959" spans="9:9" x14ac:dyDescent="0.25">
      <c r="I7959" s="7"/>
    </row>
    <row r="7960" spans="9:9" x14ac:dyDescent="0.25">
      <c r="I7960" s="7"/>
    </row>
    <row r="7961" spans="9:9" x14ac:dyDescent="0.25">
      <c r="I7961" s="7"/>
    </row>
    <row r="7962" spans="9:9" x14ac:dyDescent="0.25">
      <c r="I7962" s="7"/>
    </row>
    <row r="7963" spans="9:9" x14ac:dyDescent="0.25">
      <c r="I7963" s="7"/>
    </row>
    <row r="7964" spans="9:9" x14ac:dyDescent="0.25">
      <c r="I7964" s="7"/>
    </row>
    <row r="7965" spans="9:9" x14ac:dyDescent="0.25">
      <c r="I7965" s="7"/>
    </row>
    <row r="7966" spans="9:9" x14ac:dyDescent="0.25">
      <c r="I7966" s="7"/>
    </row>
    <row r="7967" spans="9:9" x14ac:dyDescent="0.25">
      <c r="I7967" s="7"/>
    </row>
    <row r="7968" spans="9:9" x14ac:dyDescent="0.25">
      <c r="I7968" s="7"/>
    </row>
    <row r="7969" spans="9:9" x14ac:dyDescent="0.25">
      <c r="I7969" s="7"/>
    </row>
    <row r="7970" spans="9:9" x14ac:dyDescent="0.25">
      <c r="I7970" s="7"/>
    </row>
    <row r="7971" spans="9:9" x14ac:dyDescent="0.25">
      <c r="I7971" s="7"/>
    </row>
    <row r="7972" spans="9:9" x14ac:dyDescent="0.25">
      <c r="I7972" s="7"/>
    </row>
    <row r="7973" spans="9:9" x14ac:dyDescent="0.25">
      <c r="I7973" s="7"/>
    </row>
    <row r="7974" spans="9:9" x14ac:dyDescent="0.25">
      <c r="I7974" s="7"/>
    </row>
    <row r="7975" spans="9:9" x14ac:dyDescent="0.25">
      <c r="I7975" s="7"/>
    </row>
    <row r="7976" spans="9:9" x14ac:dyDescent="0.25">
      <c r="I7976" s="7"/>
    </row>
    <row r="7977" spans="9:9" x14ac:dyDescent="0.25">
      <c r="I7977" s="7"/>
    </row>
    <row r="7978" spans="9:9" x14ac:dyDescent="0.25">
      <c r="I7978" s="7"/>
    </row>
    <row r="7979" spans="9:9" x14ac:dyDescent="0.25">
      <c r="I7979" s="7"/>
    </row>
    <row r="7980" spans="9:9" x14ac:dyDescent="0.25">
      <c r="I7980" s="7"/>
    </row>
    <row r="7981" spans="9:9" x14ac:dyDescent="0.25">
      <c r="I7981" s="7"/>
    </row>
    <row r="7982" spans="9:9" x14ac:dyDescent="0.25">
      <c r="I7982" s="7"/>
    </row>
    <row r="7983" spans="9:9" x14ac:dyDescent="0.25">
      <c r="I7983" s="7"/>
    </row>
    <row r="7984" spans="9:9" x14ac:dyDescent="0.25">
      <c r="I7984" s="7"/>
    </row>
    <row r="7985" spans="9:9" x14ac:dyDescent="0.25">
      <c r="I7985" s="7"/>
    </row>
    <row r="7986" spans="9:9" x14ac:dyDescent="0.25">
      <c r="I7986" s="7"/>
    </row>
    <row r="7987" spans="9:9" x14ac:dyDescent="0.25">
      <c r="I7987" s="7"/>
    </row>
    <row r="7988" spans="9:9" x14ac:dyDescent="0.25">
      <c r="I7988" s="7"/>
    </row>
    <row r="7989" spans="9:9" x14ac:dyDescent="0.25">
      <c r="I7989" s="7"/>
    </row>
    <row r="7990" spans="9:9" x14ac:dyDescent="0.25">
      <c r="I7990" s="7"/>
    </row>
    <row r="7991" spans="9:9" x14ac:dyDescent="0.25">
      <c r="I7991" s="7"/>
    </row>
    <row r="7992" spans="9:9" x14ac:dyDescent="0.25">
      <c r="I7992" s="7"/>
    </row>
    <row r="7993" spans="9:9" x14ac:dyDescent="0.25">
      <c r="I7993" s="7"/>
    </row>
    <row r="7994" spans="9:9" x14ac:dyDescent="0.25">
      <c r="I7994" s="7"/>
    </row>
    <row r="7995" spans="9:9" x14ac:dyDescent="0.25">
      <c r="I7995" s="7"/>
    </row>
    <row r="7996" spans="9:9" x14ac:dyDescent="0.25">
      <c r="I7996" s="7"/>
    </row>
    <row r="7997" spans="9:9" x14ac:dyDescent="0.25">
      <c r="I7997" s="7"/>
    </row>
    <row r="7998" spans="9:9" x14ac:dyDescent="0.25">
      <c r="I7998" s="7"/>
    </row>
    <row r="7999" spans="9:9" x14ac:dyDescent="0.25">
      <c r="I7999" s="7"/>
    </row>
    <row r="8000" spans="9:9" x14ac:dyDescent="0.25">
      <c r="I8000" s="7"/>
    </row>
    <row r="8001" spans="9:9" x14ac:dyDescent="0.25">
      <c r="I8001" s="7"/>
    </row>
    <row r="8002" spans="9:9" x14ac:dyDescent="0.25">
      <c r="I8002" s="7"/>
    </row>
    <row r="8003" spans="9:9" x14ac:dyDescent="0.25">
      <c r="I8003" s="7"/>
    </row>
    <row r="8004" spans="9:9" x14ac:dyDescent="0.25">
      <c r="I8004" s="7"/>
    </row>
    <row r="8005" spans="9:9" x14ac:dyDescent="0.25">
      <c r="I8005" s="7"/>
    </row>
    <row r="8006" spans="9:9" x14ac:dyDescent="0.25">
      <c r="I8006" s="7"/>
    </row>
    <row r="8007" spans="9:9" x14ac:dyDescent="0.25">
      <c r="I8007" s="7"/>
    </row>
    <row r="8008" spans="9:9" x14ac:dyDescent="0.25">
      <c r="I8008" s="7"/>
    </row>
    <row r="8009" spans="9:9" x14ac:dyDescent="0.25">
      <c r="I8009" s="7"/>
    </row>
    <row r="8010" spans="9:9" x14ac:dyDescent="0.25">
      <c r="I8010" s="7"/>
    </row>
    <row r="8011" spans="9:9" x14ac:dyDescent="0.25">
      <c r="I8011" s="7"/>
    </row>
    <row r="8012" spans="9:9" x14ac:dyDescent="0.25">
      <c r="I8012" s="7"/>
    </row>
    <row r="8013" spans="9:9" x14ac:dyDescent="0.25">
      <c r="I8013" s="7"/>
    </row>
    <row r="8014" spans="9:9" x14ac:dyDescent="0.25">
      <c r="I8014" s="7"/>
    </row>
    <row r="8015" spans="9:9" x14ac:dyDescent="0.25">
      <c r="I8015" s="7"/>
    </row>
    <row r="8016" spans="9:9" x14ac:dyDescent="0.25">
      <c r="I8016" s="7"/>
    </row>
    <row r="8017" spans="9:9" x14ac:dyDescent="0.25">
      <c r="I8017" s="7"/>
    </row>
    <row r="8018" spans="9:9" x14ac:dyDescent="0.25">
      <c r="I8018" s="7"/>
    </row>
    <row r="8019" spans="9:9" x14ac:dyDescent="0.25">
      <c r="I8019" s="7"/>
    </row>
    <row r="8020" spans="9:9" x14ac:dyDescent="0.25">
      <c r="I8020" s="7"/>
    </row>
    <row r="8021" spans="9:9" x14ac:dyDescent="0.25">
      <c r="I8021" s="7"/>
    </row>
    <row r="8022" spans="9:9" x14ac:dyDescent="0.25">
      <c r="I8022" s="7"/>
    </row>
    <row r="8023" spans="9:9" x14ac:dyDescent="0.25">
      <c r="I8023" s="7"/>
    </row>
    <row r="8024" spans="9:9" x14ac:dyDescent="0.25">
      <c r="I8024" s="7"/>
    </row>
    <row r="8025" spans="9:9" x14ac:dyDescent="0.25">
      <c r="I8025" s="7"/>
    </row>
    <row r="8026" spans="9:9" x14ac:dyDescent="0.25">
      <c r="I8026" s="7"/>
    </row>
    <row r="8027" spans="9:9" x14ac:dyDescent="0.25">
      <c r="I8027" s="7"/>
    </row>
    <row r="8028" spans="9:9" x14ac:dyDescent="0.25">
      <c r="I8028" s="7"/>
    </row>
    <row r="8029" spans="9:9" x14ac:dyDescent="0.25">
      <c r="I8029" s="7"/>
    </row>
    <row r="8030" spans="9:9" x14ac:dyDescent="0.25">
      <c r="I8030" s="7"/>
    </row>
    <row r="8031" spans="9:9" x14ac:dyDescent="0.25">
      <c r="I8031" s="7"/>
    </row>
    <row r="8032" spans="9:9" x14ac:dyDescent="0.25">
      <c r="I8032" s="7"/>
    </row>
    <row r="8033" spans="9:9" x14ac:dyDescent="0.25">
      <c r="I8033" s="7"/>
    </row>
    <row r="8034" spans="9:9" x14ac:dyDescent="0.25">
      <c r="I8034" s="7"/>
    </row>
    <row r="8035" spans="9:9" x14ac:dyDescent="0.25">
      <c r="I8035" s="7"/>
    </row>
    <row r="8036" spans="9:9" x14ac:dyDescent="0.25">
      <c r="I8036" s="7"/>
    </row>
    <row r="8037" spans="9:9" x14ac:dyDescent="0.25">
      <c r="I8037" s="7"/>
    </row>
    <row r="8038" spans="9:9" x14ac:dyDescent="0.25">
      <c r="I8038" s="7"/>
    </row>
    <row r="8039" spans="9:9" x14ac:dyDescent="0.25">
      <c r="I8039" s="7"/>
    </row>
    <row r="8040" spans="9:9" x14ac:dyDescent="0.25">
      <c r="I8040" s="7"/>
    </row>
    <row r="8041" spans="9:9" x14ac:dyDescent="0.25">
      <c r="I8041" s="7"/>
    </row>
    <row r="8042" spans="9:9" x14ac:dyDescent="0.25">
      <c r="I8042" s="7"/>
    </row>
    <row r="8043" spans="9:9" x14ac:dyDescent="0.25">
      <c r="I8043" s="7"/>
    </row>
    <row r="8044" spans="9:9" x14ac:dyDescent="0.25">
      <c r="I8044" s="7"/>
    </row>
    <row r="8045" spans="9:9" x14ac:dyDescent="0.25">
      <c r="I8045" s="7"/>
    </row>
    <row r="8046" spans="9:9" x14ac:dyDescent="0.25">
      <c r="I8046" s="7"/>
    </row>
    <row r="8047" spans="9:9" x14ac:dyDescent="0.25">
      <c r="I8047" s="7"/>
    </row>
    <row r="8048" spans="9:9" x14ac:dyDescent="0.25">
      <c r="I8048" s="7"/>
    </row>
    <row r="8049" spans="9:9" x14ac:dyDescent="0.25">
      <c r="I8049" s="7"/>
    </row>
    <row r="8050" spans="9:9" x14ac:dyDescent="0.25">
      <c r="I8050" s="7"/>
    </row>
    <row r="8051" spans="9:9" x14ac:dyDescent="0.25">
      <c r="I8051" s="7"/>
    </row>
    <row r="8052" spans="9:9" x14ac:dyDescent="0.25">
      <c r="I8052" s="7"/>
    </row>
    <row r="8053" spans="9:9" x14ac:dyDescent="0.25">
      <c r="I8053" s="7"/>
    </row>
    <row r="8054" spans="9:9" x14ac:dyDescent="0.25">
      <c r="I8054" s="7"/>
    </row>
    <row r="8055" spans="9:9" x14ac:dyDescent="0.25">
      <c r="I8055" s="7"/>
    </row>
    <row r="8056" spans="9:9" x14ac:dyDescent="0.25">
      <c r="I8056" s="7"/>
    </row>
    <row r="8057" spans="9:9" x14ac:dyDescent="0.25">
      <c r="I8057" s="7"/>
    </row>
    <row r="8058" spans="9:9" x14ac:dyDescent="0.25">
      <c r="I8058" s="7"/>
    </row>
    <row r="8059" spans="9:9" x14ac:dyDescent="0.25">
      <c r="I8059" s="7"/>
    </row>
    <row r="8060" spans="9:9" x14ac:dyDescent="0.25">
      <c r="I8060" s="7"/>
    </row>
    <row r="8061" spans="9:9" x14ac:dyDescent="0.25">
      <c r="I8061" s="7"/>
    </row>
    <row r="8062" spans="9:9" x14ac:dyDescent="0.25">
      <c r="I8062" s="7"/>
    </row>
    <row r="8063" spans="9:9" x14ac:dyDescent="0.25">
      <c r="I8063" s="7"/>
    </row>
    <row r="8064" spans="9:9" x14ac:dyDescent="0.25">
      <c r="I8064" s="7"/>
    </row>
    <row r="8065" spans="9:9" x14ac:dyDescent="0.25">
      <c r="I8065" s="7"/>
    </row>
    <row r="8066" spans="9:9" x14ac:dyDescent="0.25">
      <c r="I8066" s="7"/>
    </row>
    <row r="8067" spans="9:9" x14ac:dyDescent="0.25">
      <c r="I8067" s="7"/>
    </row>
    <row r="8068" spans="9:9" x14ac:dyDescent="0.25">
      <c r="I8068" s="7"/>
    </row>
    <row r="8069" spans="9:9" x14ac:dyDescent="0.25">
      <c r="I8069" s="7"/>
    </row>
    <row r="8070" spans="9:9" x14ac:dyDescent="0.25">
      <c r="I8070" s="7"/>
    </row>
    <row r="8071" spans="9:9" x14ac:dyDescent="0.25">
      <c r="I8071" s="7"/>
    </row>
    <row r="8072" spans="9:9" x14ac:dyDescent="0.25">
      <c r="I8072" s="7"/>
    </row>
    <row r="8073" spans="9:9" x14ac:dyDescent="0.25">
      <c r="I8073" s="7"/>
    </row>
    <row r="8074" spans="9:9" x14ac:dyDescent="0.25">
      <c r="I8074" s="7"/>
    </row>
    <row r="8075" spans="9:9" x14ac:dyDescent="0.25">
      <c r="I8075" s="7"/>
    </row>
    <row r="8076" spans="9:9" x14ac:dyDescent="0.25">
      <c r="I8076" s="7"/>
    </row>
    <row r="8077" spans="9:9" x14ac:dyDescent="0.25">
      <c r="I8077" s="7"/>
    </row>
    <row r="8078" spans="9:9" x14ac:dyDescent="0.25">
      <c r="I8078" s="7"/>
    </row>
    <row r="8079" spans="9:9" x14ac:dyDescent="0.25">
      <c r="I8079" s="7"/>
    </row>
    <row r="8080" spans="9:9" x14ac:dyDescent="0.25">
      <c r="I8080" s="7"/>
    </row>
    <row r="8081" spans="9:9" x14ac:dyDescent="0.25">
      <c r="I8081" s="7"/>
    </row>
    <row r="8082" spans="9:9" x14ac:dyDescent="0.25">
      <c r="I8082" s="7"/>
    </row>
    <row r="8083" spans="9:9" x14ac:dyDescent="0.25">
      <c r="I8083" s="7"/>
    </row>
    <row r="8084" spans="9:9" x14ac:dyDescent="0.25">
      <c r="I8084" s="7"/>
    </row>
    <row r="8085" spans="9:9" x14ac:dyDescent="0.25">
      <c r="I8085" s="7"/>
    </row>
    <row r="8086" spans="9:9" x14ac:dyDescent="0.25">
      <c r="I8086" s="7"/>
    </row>
    <row r="8087" spans="9:9" x14ac:dyDescent="0.25">
      <c r="I8087" s="7"/>
    </row>
    <row r="8088" spans="9:9" x14ac:dyDescent="0.25">
      <c r="I8088" s="7"/>
    </row>
    <row r="8089" spans="9:9" x14ac:dyDescent="0.25">
      <c r="I8089" s="7"/>
    </row>
    <row r="8090" spans="9:9" x14ac:dyDescent="0.25">
      <c r="I8090" s="7"/>
    </row>
    <row r="8091" spans="9:9" x14ac:dyDescent="0.25">
      <c r="I8091" s="7"/>
    </row>
    <row r="8092" spans="9:9" x14ac:dyDescent="0.25">
      <c r="I8092" s="7"/>
    </row>
    <row r="8093" spans="9:9" x14ac:dyDescent="0.25">
      <c r="I8093" s="7"/>
    </row>
    <row r="8094" spans="9:9" x14ac:dyDescent="0.25">
      <c r="I8094" s="7"/>
    </row>
    <row r="8095" spans="9:9" x14ac:dyDescent="0.25">
      <c r="I8095" s="7"/>
    </row>
    <row r="8096" spans="9:9" x14ac:dyDescent="0.25">
      <c r="I8096" s="7"/>
    </row>
    <row r="8097" spans="9:9" x14ac:dyDescent="0.25">
      <c r="I8097" s="7"/>
    </row>
    <row r="8098" spans="9:9" x14ac:dyDescent="0.25">
      <c r="I8098" s="7"/>
    </row>
    <row r="8099" spans="9:9" x14ac:dyDescent="0.25">
      <c r="I8099" s="7"/>
    </row>
    <row r="8100" spans="9:9" x14ac:dyDescent="0.25">
      <c r="I8100" s="7"/>
    </row>
    <row r="8101" spans="9:9" x14ac:dyDescent="0.25">
      <c r="I8101" s="7"/>
    </row>
    <row r="8102" spans="9:9" x14ac:dyDescent="0.25">
      <c r="I8102" s="7"/>
    </row>
    <row r="8103" spans="9:9" x14ac:dyDescent="0.25">
      <c r="I8103" s="7"/>
    </row>
    <row r="8104" spans="9:9" x14ac:dyDescent="0.25">
      <c r="I8104" s="7"/>
    </row>
    <row r="8105" spans="9:9" x14ac:dyDescent="0.25">
      <c r="I8105" s="7"/>
    </row>
    <row r="8106" spans="9:9" x14ac:dyDescent="0.25">
      <c r="I8106" s="7"/>
    </row>
    <row r="8107" spans="9:9" x14ac:dyDescent="0.25">
      <c r="I8107" s="7"/>
    </row>
    <row r="8108" spans="9:9" x14ac:dyDescent="0.25">
      <c r="I8108" s="7"/>
    </row>
    <row r="8109" spans="9:9" x14ac:dyDescent="0.25">
      <c r="I8109" s="7"/>
    </row>
    <row r="8110" spans="9:9" x14ac:dyDescent="0.25">
      <c r="I8110" s="7"/>
    </row>
    <row r="8111" spans="9:9" x14ac:dyDescent="0.25">
      <c r="I8111" s="7"/>
    </row>
    <row r="8112" spans="9:9" x14ac:dyDescent="0.25">
      <c r="I8112" s="7"/>
    </row>
    <row r="8113" spans="9:9" x14ac:dyDescent="0.25">
      <c r="I8113" s="7"/>
    </row>
    <row r="8114" spans="9:9" x14ac:dyDescent="0.25">
      <c r="I8114" s="7"/>
    </row>
    <row r="8115" spans="9:9" x14ac:dyDescent="0.25">
      <c r="I8115" s="7"/>
    </row>
    <row r="8116" spans="9:9" x14ac:dyDescent="0.25">
      <c r="I8116" s="7"/>
    </row>
    <row r="8117" spans="9:9" x14ac:dyDescent="0.25">
      <c r="I8117" s="7"/>
    </row>
    <row r="8118" spans="9:9" x14ac:dyDescent="0.25">
      <c r="I8118" s="7"/>
    </row>
    <row r="8119" spans="9:9" x14ac:dyDescent="0.25">
      <c r="I8119" s="7"/>
    </row>
    <row r="8120" spans="9:9" x14ac:dyDescent="0.25">
      <c r="I8120" s="7"/>
    </row>
    <row r="8121" spans="9:9" x14ac:dyDescent="0.25">
      <c r="I8121" s="7"/>
    </row>
    <row r="8122" spans="9:9" x14ac:dyDescent="0.25">
      <c r="I8122" s="7"/>
    </row>
    <row r="8123" spans="9:9" x14ac:dyDescent="0.25">
      <c r="I8123" s="7"/>
    </row>
    <row r="8124" spans="9:9" x14ac:dyDescent="0.25">
      <c r="I8124" s="7"/>
    </row>
    <row r="8125" spans="9:9" x14ac:dyDescent="0.25">
      <c r="I8125" s="7"/>
    </row>
    <row r="8126" spans="9:9" x14ac:dyDescent="0.25">
      <c r="I8126" s="7"/>
    </row>
    <row r="8127" spans="9:9" x14ac:dyDescent="0.25">
      <c r="I8127" s="7"/>
    </row>
    <row r="8128" spans="9:9" x14ac:dyDescent="0.25">
      <c r="I8128" s="7"/>
    </row>
    <row r="8129" spans="9:9" x14ac:dyDescent="0.25">
      <c r="I8129" s="7"/>
    </row>
    <row r="8130" spans="9:9" x14ac:dyDescent="0.25">
      <c r="I8130" s="7"/>
    </row>
    <row r="8131" spans="9:9" x14ac:dyDescent="0.25">
      <c r="I8131" s="7"/>
    </row>
    <row r="8132" spans="9:9" x14ac:dyDescent="0.25">
      <c r="I8132" s="7"/>
    </row>
    <row r="8133" spans="9:9" x14ac:dyDescent="0.25">
      <c r="I8133" s="7"/>
    </row>
    <row r="8134" spans="9:9" x14ac:dyDescent="0.25">
      <c r="I8134" s="7"/>
    </row>
    <row r="8135" spans="9:9" x14ac:dyDescent="0.25">
      <c r="I8135" s="7"/>
    </row>
    <row r="8136" spans="9:9" x14ac:dyDescent="0.25">
      <c r="I8136" s="7"/>
    </row>
    <row r="8137" spans="9:9" x14ac:dyDescent="0.25">
      <c r="I8137" s="7"/>
    </row>
    <row r="8138" spans="9:9" x14ac:dyDescent="0.25">
      <c r="I8138" s="7"/>
    </row>
    <row r="8139" spans="9:9" x14ac:dyDescent="0.25">
      <c r="I8139" s="7"/>
    </row>
    <row r="8140" spans="9:9" x14ac:dyDescent="0.25">
      <c r="I8140" s="7"/>
    </row>
    <row r="8141" spans="9:9" x14ac:dyDescent="0.25">
      <c r="I8141" s="7"/>
    </row>
    <row r="8142" spans="9:9" x14ac:dyDescent="0.25">
      <c r="I8142" s="7"/>
    </row>
    <row r="8143" spans="9:9" x14ac:dyDescent="0.25">
      <c r="I8143" s="7"/>
    </row>
    <row r="8144" spans="9:9" x14ac:dyDescent="0.25">
      <c r="I8144" s="7"/>
    </row>
    <row r="8145" spans="9:9" x14ac:dyDescent="0.25">
      <c r="I8145" s="7"/>
    </row>
    <row r="8146" spans="9:9" x14ac:dyDescent="0.25">
      <c r="I8146" s="7"/>
    </row>
    <row r="8147" spans="9:9" x14ac:dyDescent="0.25">
      <c r="I8147" s="7"/>
    </row>
    <row r="8148" spans="9:9" x14ac:dyDescent="0.25">
      <c r="I8148" s="7"/>
    </row>
    <row r="8149" spans="9:9" x14ac:dyDescent="0.25">
      <c r="I8149" s="7"/>
    </row>
    <row r="8150" spans="9:9" x14ac:dyDescent="0.25">
      <c r="I8150" s="7"/>
    </row>
    <row r="8151" spans="9:9" x14ac:dyDescent="0.25">
      <c r="I8151" s="7"/>
    </row>
    <row r="8152" spans="9:9" x14ac:dyDescent="0.25">
      <c r="I8152" s="7"/>
    </row>
    <row r="8153" spans="9:9" x14ac:dyDescent="0.25">
      <c r="I8153" s="7"/>
    </row>
    <row r="8154" spans="9:9" x14ac:dyDescent="0.25">
      <c r="I8154" s="7"/>
    </row>
    <row r="8155" spans="9:9" x14ac:dyDescent="0.25">
      <c r="I8155" s="7"/>
    </row>
    <row r="8156" spans="9:9" x14ac:dyDescent="0.25">
      <c r="I8156" s="7"/>
    </row>
    <row r="8157" spans="9:9" x14ac:dyDescent="0.25">
      <c r="I8157" s="7"/>
    </row>
    <row r="8158" spans="9:9" x14ac:dyDescent="0.25">
      <c r="I8158" s="7"/>
    </row>
    <row r="8159" spans="9:9" x14ac:dyDescent="0.25">
      <c r="I8159" s="7"/>
    </row>
    <row r="8160" spans="9:9" x14ac:dyDescent="0.25">
      <c r="I8160" s="7"/>
    </row>
    <row r="8161" spans="9:9" x14ac:dyDescent="0.25">
      <c r="I8161" s="7"/>
    </row>
    <row r="8162" spans="9:9" x14ac:dyDescent="0.25">
      <c r="I8162" s="7"/>
    </row>
    <row r="8163" spans="9:9" x14ac:dyDescent="0.25">
      <c r="I8163" s="7"/>
    </row>
    <row r="8164" spans="9:9" x14ac:dyDescent="0.25">
      <c r="I8164" s="7"/>
    </row>
    <row r="8165" spans="9:9" x14ac:dyDescent="0.25">
      <c r="I8165" s="7"/>
    </row>
    <row r="8166" spans="9:9" x14ac:dyDescent="0.25">
      <c r="I8166" s="7"/>
    </row>
    <row r="8167" spans="9:9" x14ac:dyDescent="0.25">
      <c r="I8167" s="7"/>
    </row>
    <row r="8168" spans="9:9" x14ac:dyDescent="0.25">
      <c r="I8168" s="7"/>
    </row>
    <row r="8169" spans="9:9" x14ac:dyDescent="0.25">
      <c r="I8169" s="7"/>
    </row>
    <row r="8170" spans="9:9" x14ac:dyDescent="0.25">
      <c r="I8170" s="7"/>
    </row>
    <row r="8171" spans="9:9" x14ac:dyDescent="0.25">
      <c r="I8171" s="7"/>
    </row>
    <row r="8172" spans="9:9" x14ac:dyDescent="0.25">
      <c r="I8172" s="7"/>
    </row>
    <row r="8173" spans="9:9" x14ac:dyDescent="0.25">
      <c r="I8173" s="7"/>
    </row>
    <row r="8174" spans="9:9" x14ac:dyDescent="0.25">
      <c r="I8174" s="7"/>
    </row>
    <row r="8175" spans="9:9" x14ac:dyDescent="0.25">
      <c r="I8175" s="7"/>
    </row>
    <row r="8176" spans="9:9" x14ac:dyDescent="0.25">
      <c r="I8176" s="7"/>
    </row>
    <row r="8177" spans="9:9" x14ac:dyDescent="0.25">
      <c r="I8177" s="7"/>
    </row>
    <row r="8178" spans="9:9" x14ac:dyDescent="0.25">
      <c r="I8178" s="7"/>
    </row>
    <row r="8179" spans="9:9" x14ac:dyDescent="0.25">
      <c r="I8179" s="7"/>
    </row>
    <row r="8180" spans="9:9" x14ac:dyDescent="0.25">
      <c r="I8180" s="7"/>
    </row>
    <row r="8181" spans="9:9" x14ac:dyDescent="0.25">
      <c r="I8181" s="7"/>
    </row>
    <row r="8182" spans="9:9" x14ac:dyDescent="0.25">
      <c r="I8182" s="7"/>
    </row>
    <row r="8183" spans="9:9" x14ac:dyDescent="0.25">
      <c r="I8183" s="7"/>
    </row>
    <row r="8184" spans="9:9" x14ac:dyDescent="0.25">
      <c r="I8184" s="7"/>
    </row>
    <row r="8185" spans="9:9" x14ac:dyDescent="0.25">
      <c r="I8185" s="7"/>
    </row>
    <row r="8186" spans="9:9" x14ac:dyDescent="0.25">
      <c r="I8186" s="7"/>
    </row>
    <row r="8187" spans="9:9" x14ac:dyDescent="0.25">
      <c r="I8187" s="7"/>
    </row>
    <row r="8188" spans="9:9" x14ac:dyDescent="0.25">
      <c r="I8188" s="7"/>
    </row>
    <row r="8189" spans="9:9" x14ac:dyDescent="0.25">
      <c r="I8189" s="7"/>
    </row>
    <row r="8190" spans="9:9" x14ac:dyDescent="0.25">
      <c r="I8190" s="7"/>
    </row>
    <row r="8191" spans="9:9" x14ac:dyDescent="0.25">
      <c r="I8191" s="7"/>
    </row>
    <row r="8192" spans="9:9" x14ac:dyDescent="0.25">
      <c r="I8192" s="7"/>
    </row>
    <row r="8193" spans="9:9" x14ac:dyDescent="0.25">
      <c r="I8193" s="7"/>
    </row>
    <row r="8194" spans="9:9" x14ac:dyDescent="0.25">
      <c r="I8194" s="7"/>
    </row>
    <row r="8195" spans="9:9" x14ac:dyDescent="0.25">
      <c r="I8195" s="7"/>
    </row>
    <row r="8196" spans="9:9" x14ac:dyDescent="0.25">
      <c r="I8196" s="7"/>
    </row>
    <row r="8197" spans="9:9" x14ac:dyDescent="0.25">
      <c r="I8197" s="7"/>
    </row>
    <row r="8198" spans="9:9" x14ac:dyDescent="0.25">
      <c r="I8198" s="7"/>
    </row>
    <row r="8199" spans="9:9" x14ac:dyDescent="0.25">
      <c r="I8199" s="7"/>
    </row>
    <row r="8200" spans="9:9" x14ac:dyDescent="0.25">
      <c r="I8200" s="7"/>
    </row>
    <row r="8201" spans="9:9" x14ac:dyDescent="0.25">
      <c r="I8201" s="7"/>
    </row>
    <row r="8202" spans="9:9" x14ac:dyDescent="0.25">
      <c r="I8202" s="7"/>
    </row>
    <row r="8203" spans="9:9" x14ac:dyDescent="0.25">
      <c r="I8203" s="7"/>
    </row>
    <row r="8204" spans="9:9" x14ac:dyDescent="0.25">
      <c r="I8204" s="7"/>
    </row>
    <row r="8205" spans="9:9" x14ac:dyDescent="0.25">
      <c r="I8205" s="7"/>
    </row>
    <row r="8206" spans="9:9" x14ac:dyDescent="0.25">
      <c r="I8206" s="7"/>
    </row>
    <row r="8207" spans="9:9" x14ac:dyDescent="0.25">
      <c r="I8207" s="7"/>
    </row>
    <row r="8208" spans="9:9" x14ac:dyDescent="0.25">
      <c r="I8208" s="7"/>
    </row>
    <row r="8209" spans="9:9" x14ac:dyDescent="0.25">
      <c r="I8209" s="7"/>
    </row>
    <row r="8210" spans="9:9" x14ac:dyDescent="0.25">
      <c r="I8210" s="7"/>
    </row>
    <row r="8211" spans="9:9" x14ac:dyDescent="0.25">
      <c r="I8211" s="7"/>
    </row>
    <row r="8212" spans="9:9" x14ac:dyDescent="0.25">
      <c r="I8212" s="7"/>
    </row>
    <row r="8213" spans="9:9" x14ac:dyDescent="0.25">
      <c r="I8213" s="7"/>
    </row>
    <row r="8214" spans="9:9" x14ac:dyDescent="0.25">
      <c r="I8214" s="7"/>
    </row>
    <row r="8215" spans="9:9" x14ac:dyDescent="0.25">
      <c r="I8215" s="7"/>
    </row>
    <row r="8216" spans="9:9" x14ac:dyDescent="0.25">
      <c r="I8216" s="7"/>
    </row>
    <row r="8217" spans="9:9" x14ac:dyDescent="0.25">
      <c r="I8217" s="7"/>
    </row>
    <row r="8218" spans="9:9" x14ac:dyDescent="0.25">
      <c r="I8218" s="7"/>
    </row>
    <row r="8219" spans="9:9" x14ac:dyDescent="0.25">
      <c r="I8219" s="7"/>
    </row>
    <row r="8220" spans="9:9" x14ac:dyDescent="0.25">
      <c r="I8220" s="7"/>
    </row>
    <row r="8221" spans="9:9" x14ac:dyDescent="0.25">
      <c r="I8221" s="7"/>
    </row>
    <row r="8222" spans="9:9" x14ac:dyDescent="0.25">
      <c r="I8222" s="7"/>
    </row>
    <row r="8223" spans="9:9" x14ac:dyDescent="0.25">
      <c r="I8223" s="7"/>
    </row>
    <row r="8224" spans="9:9" x14ac:dyDescent="0.25">
      <c r="I8224" s="7"/>
    </row>
    <row r="8225" spans="9:9" x14ac:dyDescent="0.25">
      <c r="I8225" s="7"/>
    </row>
    <row r="8226" spans="9:9" x14ac:dyDescent="0.25">
      <c r="I8226" s="7"/>
    </row>
    <row r="8227" spans="9:9" x14ac:dyDescent="0.25">
      <c r="I8227" s="7"/>
    </row>
    <row r="8228" spans="9:9" x14ac:dyDescent="0.25">
      <c r="I8228" s="7"/>
    </row>
    <row r="8229" spans="9:9" x14ac:dyDescent="0.25">
      <c r="I8229" s="7"/>
    </row>
    <row r="8230" spans="9:9" x14ac:dyDescent="0.25">
      <c r="I8230" s="7"/>
    </row>
    <row r="8231" spans="9:9" x14ac:dyDescent="0.25">
      <c r="I8231" s="7"/>
    </row>
    <row r="8232" spans="9:9" x14ac:dyDescent="0.25">
      <c r="I8232" s="7"/>
    </row>
    <row r="8233" spans="9:9" x14ac:dyDescent="0.25">
      <c r="I8233" s="7"/>
    </row>
    <row r="8234" spans="9:9" x14ac:dyDescent="0.25">
      <c r="I8234" s="7"/>
    </row>
    <row r="8235" spans="9:9" x14ac:dyDescent="0.25">
      <c r="I8235" s="7"/>
    </row>
    <row r="8236" spans="9:9" x14ac:dyDescent="0.25">
      <c r="I8236" s="7"/>
    </row>
    <row r="8237" spans="9:9" x14ac:dyDescent="0.25">
      <c r="I8237" s="7"/>
    </row>
    <row r="8238" spans="9:9" x14ac:dyDescent="0.25">
      <c r="I8238" s="7"/>
    </row>
    <row r="8239" spans="9:9" x14ac:dyDescent="0.25">
      <c r="I8239" s="7"/>
    </row>
    <row r="8240" spans="9:9" x14ac:dyDescent="0.25">
      <c r="I8240" s="7"/>
    </row>
    <row r="8241" spans="9:9" x14ac:dyDescent="0.25">
      <c r="I8241" s="7"/>
    </row>
    <row r="8242" spans="9:9" x14ac:dyDescent="0.25">
      <c r="I8242" s="7"/>
    </row>
    <row r="8243" spans="9:9" x14ac:dyDescent="0.25">
      <c r="I8243" s="7"/>
    </row>
    <row r="8244" spans="9:9" x14ac:dyDescent="0.25">
      <c r="I8244" s="7"/>
    </row>
    <row r="8245" spans="9:9" x14ac:dyDescent="0.25">
      <c r="I8245" s="7"/>
    </row>
    <row r="8246" spans="9:9" x14ac:dyDescent="0.25">
      <c r="I8246" s="7"/>
    </row>
    <row r="8247" spans="9:9" x14ac:dyDescent="0.25">
      <c r="I8247" s="7"/>
    </row>
    <row r="8248" spans="9:9" x14ac:dyDescent="0.25">
      <c r="I8248" s="7"/>
    </row>
    <row r="8249" spans="9:9" x14ac:dyDescent="0.25">
      <c r="I8249" s="7"/>
    </row>
    <row r="8250" spans="9:9" x14ac:dyDescent="0.25">
      <c r="I8250" s="7"/>
    </row>
    <row r="8251" spans="9:9" x14ac:dyDescent="0.25">
      <c r="I8251" s="7"/>
    </row>
    <row r="8252" spans="9:9" x14ac:dyDescent="0.25">
      <c r="I8252" s="7"/>
    </row>
    <row r="8253" spans="9:9" x14ac:dyDescent="0.25">
      <c r="I8253" s="7"/>
    </row>
    <row r="8254" spans="9:9" x14ac:dyDescent="0.25">
      <c r="I8254" s="7"/>
    </row>
    <row r="8255" spans="9:9" x14ac:dyDescent="0.25">
      <c r="I8255" s="7"/>
    </row>
    <row r="8256" spans="9:9" x14ac:dyDescent="0.25">
      <c r="I8256" s="7"/>
    </row>
    <row r="8257" spans="9:9" x14ac:dyDescent="0.25">
      <c r="I8257" s="7"/>
    </row>
    <row r="8258" spans="9:9" x14ac:dyDescent="0.25">
      <c r="I8258" s="7"/>
    </row>
    <row r="8259" spans="9:9" x14ac:dyDescent="0.25">
      <c r="I8259" s="7"/>
    </row>
    <row r="8260" spans="9:9" x14ac:dyDescent="0.25">
      <c r="I8260" s="7"/>
    </row>
    <row r="8261" spans="9:9" x14ac:dyDescent="0.25">
      <c r="I8261" s="7"/>
    </row>
    <row r="8262" spans="9:9" x14ac:dyDescent="0.25">
      <c r="I8262" s="7"/>
    </row>
    <row r="8263" spans="9:9" x14ac:dyDescent="0.25">
      <c r="I8263" s="7"/>
    </row>
    <row r="8264" spans="9:9" x14ac:dyDescent="0.25">
      <c r="I8264" s="7"/>
    </row>
    <row r="8265" spans="9:9" x14ac:dyDescent="0.25">
      <c r="I8265" s="7"/>
    </row>
    <row r="8266" spans="9:9" x14ac:dyDescent="0.25">
      <c r="I8266" s="7"/>
    </row>
    <row r="8267" spans="9:9" x14ac:dyDescent="0.25">
      <c r="I8267" s="7"/>
    </row>
    <row r="8268" spans="9:9" x14ac:dyDescent="0.25">
      <c r="I8268" s="7"/>
    </row>
    <row r="8269" spans="9:9" x14ac:dyDescent="0.25">
      <c r="I8269" s="7"/>
    </row>
    <row r="8270" spans="9:9" x14ac:dyDescent="0.25">
      <c r="I8270" s="7"/>
    </row>
    <row r="8271" spans="9:9" x14ac:dyDescent="0.25">
      <c r="I8271" s="7"/>
    </row>
    <row r="8272" spans="9:9" x14ac:dyDescent="0.25">
      <c r="I8272" s="7"/>
    </row>
    <row r="8273" spans="9:9" x14ac:dyDescent="0.25">
      <c r="I8273" s="7"/>
    </row>
    <row r="8274" spans="9:9" x14ac:dyDescent="0.25">
      <c r="I8274" s="7"/>
    </row>
    <row r="8275" spans="9:9" x14ac:dyDescent="0.25">
      <c r="I8275" s="7"/>
    </row>
    <row r="8276" spans="9:9" x14ac:dyDescent="0.25">
      <c r="I8276" s="7"/>
    </row>
    <row r="8277" spans="9:9" x14ac:dyDescent="0.25">
      <c r="I8277" s="7"/>
    </row>
    <row r="8278" spans="9:9" x14ac:dyDescent="0.25">
      <c r="I8278" s="7"/>
    </row>
    <row r="8279" spans="9:9" x14ac:dyDescent="0.25">
      <c r="I8279" s="7"/>
    </row>
    <row r="8280" spans="9:9" x14ac:dyDescent="0.25">
      <c r="I8280" s="7"/>
    </row>
    <row r="8281" spans="9:9" x14ac:dyDescent="0.25">
      <c r="I8281" s="7"/>
    </row>
    <row r="8282" spans="9:9" x14ac:dyDescent="0.25">
      <c r="I8282" s="7"/>
    </row>
    <row r="8283" spans="9:9" x14ac:dyDescent="0.25">
      <c r="I8283" s="7"/>
    </row>
    <row r="8284" spans="9:9" x14ac:dyDescent="0.25">
      <c r="I8284" s="7"/>
    </row>
    <row r="8285" spans="9:9" x14ac:dyDescent="0.25">
      <c r="I8285" s="7"/>
    </row>
    <row r="8286" spans="9:9" x14ac:dyDescent="0.25">
      <c r="I8286" s="7"/>
    </row>
    <row r="8287" spans="9:9" x14ac:dyDescent="0.25">
      <c r="I8287" s="7"/>
    </row>
    <row r="8288" spans="9:9" x14ac:dyDescent="0.25">
      <c r="I8288" s="7"/>
    </row>
    <row r="8289" spans="9:9" x14ac:dyDescent="0.25">
      <c r="I8289" s="7"/>
    </row>
    <row r="8290" spans="9:9" x14ac:dyDescent="0.25">
      <c r="I8290" s="7"/>
    </row>
    <row r="8291" spans="9:9" x14ac:dyDescent="0.25">
      <c r="I8291" s="7"/>
    </row>
    <row r="8292" spans="9:9" x14ac:dyDescent="0.25">
      <c r="I8292" s="7"/>
    </row>
    <row r="8293" spans="9:9" x14ac:dyDescent="0.25">
      <c r="I8293" s="7"/>
    </row>
    <row r="8294" spans="9:9" x14ac:dyDescent="0.25">
      <c r="I8294" s="7"/>
    </row>
    <row r="8295" spans="9:9" x14ac:dyDescent="0.25">
      <c r="I8295" s="7"/>
    </row>
    <row r="8296" spans="9:9" x14ac:dyDescent="0.25">
      <c r="I8296" s="7"/>
    </row>
    <row r="8297" spans="9:9" x14ac:dyDescent="0.25">
      <c r="I8297" s="7"/>
    </row>
    <row r="8298" spans="9:9" x14ac:dyDescent="0.25">
      <c r="I8298" s="7"/>
    </row>
    <row r="8299" spans="9:9" x14ac:dyDescent="0.25">
      <c r="I8299" s="7"/>
    </row>
    <row r="8300" spans="9:9" x14ac:dyDescent="0.25">
      <c r="I8300" s="7"/>
    </row>
    <row r="8301" spans="9:9" x14ac:dyDescent="0.25">
      <c r="I8301" s="7"/>
    </row>
    <row r="8302" spans="9:9" x14ac:dyDescent="0.25">
      <c r="I8302" s="7"/>
    </row>
    <row r="8303" spans="9:9" x14ac:dyDescent="0.25">
      <c r="I8303" s="7"/>
    </row>
    <row r="8304" spans="9:9" x14ac:dyDescent="0.25">
      <c r="I8304" s="7"/>
    </row>
    <row r="8305" spans="9:9" x14ac:dyDescent="0.25">
      <c r="I8305" s="7"/>
    </row>
    <row r="8306" spans="9:9" x14ac:dyDescent="0.25">
      <c r="I8306" s="7"/>
    </row>
    <row r="8307" spans="9:9" x14ac:dyDescent="0.25">
      <c r="I8307" s="7"/>
    </row>
    <row r="8308" spans="9:9" x14ac:dyDescent="0.25">
      <c r="I8308" s="7"/>
    </row>
    <row r="8309" spans="9:9" x14ac:dyDescent="0.25">
      <c r="I8309" s="7"/>
    </row>
    <row r="8310" spans="9:9" x14ac:dyDescent="0.25">
      <c r="I8310" s="7"/>
    </row>
    <row r="8311" spans="9:9" x14ac:dyDescent="0.25">
      <c r="I8311" s="7"/>
    </row>
    <row r="8312" spans="9:9" x14ac:dyDescent="0.25">
      <c r="I8312" s="7"/>
    </row>
    <row r="8313" spans="9:9" x14ac:dyDescent="0.25">
      <c r="I8313" s="7"/>
    </row>
    <row r="8314" spans="9:9" x14ac:dyDescent="0.25">
      <c r="I8314" s="7"/>
    </row>
    <row r="8315" spans="9:9" x14ac:dyDescent="0.25">
      <c r="I8315" s="7"/>
    </row>
    <row r="8316" spans="9:9" x14ac:dyDescent="0.25">
      <c r="I8316" s="7"/>
    </row>
    <row r="8317" spans="9:9" x14ac:dyDescent="0.25">
      <c r="I8317" s="7"/>
    </row>
    <row r="8318" spans="9:9" x14ac:dyDescent="0.25">
      <c r="I8318" s="7"/>
    </row>
    <row r="8319" spans="9:9" x14ac:dyDescent="0.25">
      <c r="I8319" s="7"/>
    </row>
    <row r="8320" spans="9:9" x14ac:dyDescent="0.25">
      <c r="I8320" s="7"/>
    </row>
    <row r="8321" spans="9:9" x14ac:dyDescent="0.25">
      <c r="I8321" s="7"/>
    </row>
    <row r="8322" spans="9:9" x14ac:dyDescent="0.25">
      <c r="I8322" s="7"/>
    </row>
    <row r="8323" spans="9:9" x14ac:dyDescent="0.25">
      <c r="I8323" s="7"/>
    </row>
    <row r="8324" spans="9:9" x14ac:dyDescent="0.25">
      <c r="I8324" s="7"/>
    </row>
    <row r="8325" spans="9:9" x14ac:dyDescent="0.25">
      <c r="I8325" s="7"/>
    </row>
    <row r="8326" spans="9:9" x14ac:dyDescent="0.25">
      <c r="I8326" s="7"/>
    </row>
    <row r="8327" spans="9:9" x14ac:dyDescent="0.25">
      <c r="I8327" s="7"/>
    </row>
    <row r="8328" spans="9:9" x14ac:dyDescent="0.25">
      <c r="I8328" s="7"/>
    </row>
    <row r="8329" spans="9:9" x14ac:dyDescent="0.25">
      <c r="I8329" s="7"/>
    </row>
    <row r="8330" spans="9:9" x14ac:dyDescent="0.25">
      <c r="I8330" s="7"/>
    </row>
    <row r="8331" spans="9:9" x14ac:dyDescent="0.25">
      <c r="I8331" s="7"/>
    </row>
    <row r="8332" spans="9:9" x14ac:dyDescent="0.25">
      <c r="I8332" s="7"/>
    </row>
    <row r="8333" spans="9:9" x14ac:dyDescent="0.25">
      <c r="I8333" s="7"/>
    </row>
    <row r="8334" spans="9:9" x14ac:dyDescent="0.25">
      <c r="I8334" s="7"/>
    </row>
    <row r="8335" spans="9:9" x14ac:dyDescent="0.25">
      <c r="I8335" s="7"/>
    </row>
    <row r="8336" spans="9:9" x14ac:dyDescent="0.25">
      <c r="I8336" s="7"/>
    </row>
    <row r="8337" spans="9:9" x14ac:dyDescent="0.25">
      <c r="I8337" s="7"/>
    </row>
    <row r="8338" spans="9:9" x14ac:dyDescent="0.25">
      <c r="I8338" s="7"/>
    </row>
    <row r="8339" spans="9:9" x14ac:dyDescent="0.25">
      <c r="I8339" s="7"/>
    </row>
    <row r="8340" spans="9:9" x14ac:dyDescent="0.25">
      <c r="I8340" s="7"/>
    </row>
    <row r="8341" spans="9:9" x14ac:dyDescent="0.25">
      <c r="I8341" s="7"/>
    </row>
    <row r="8342" spans="9:9" x14ac:dyDescent="0.25">
      <c r="I8342" s="7"/>
    </row>
    <row r="8343" spans="9:9" x14ac:dyDescent="0.25">
      <c r="I8343" s="7"/>
    </row>
    <row r="8344" spans="9:9" x14ac:dyDescent="0.25">
      <c r="I8344" s="7"/>
    </row>
    <row r="8345" spans="9:9" x14ac:dyDescent="0.25">
      <c r="I8345" s="7"/>
    </row>
    <row r="8346" spans="9:9" x14ac:dyDescent="0.25">
      <c r="I8346" s="7"/>
    </row>
    <row r="8347" spans="9:9" x14ac:dyDescent="0.25">
      <c r="I8347" s="7"/>
    </row>
    <row r="8348" spans="9:9" x14ac:dyDescent="0.25">
      <c r="I8348" s="7"/>
    </row>
    <row r="8349" spans="9:9" x14ac:dyDescent="0.25">
      <c r="I8349" s="7"/>
    </row>
    <row r="8350" spans="9:9" x14ac:dyDescent="0.25">
      <c r="I8350" s="7"/>
    </row>
    <row r="8351" spans="9:9" x14ac:dyDescent="0.25">
      <c r="I8351" s="7"/>
    </row>
    <row r="8352" spans="9:9" x14ac:dyDescent="0.25">
      <c r="I8352" s="7"/>
    </row>
    <row r="8353" spans="9:9" x14ac:dyDescent="0.25">
      <c r="I8353" s="7"/>
    </row>
    <row r="8354" spans="9:9" x14ac:dyDescent="0.25">
      <c r="I8354" s="7"/>
    </row>
    <row r="8355" spans="9:9" x14ac:dyDescent="0.25">
      <c r="I8355" s="7"/>
    </row>
    <row r="8356" spans="9:9" x14ac:dyDescent="0.25">
      <c r="I8356" s="7"/>
    </row>
    <row r="8357" spans="9:9" x14ac:dyDescent="0.25">
      <c r="I8357" s="7"/>
    </row>
    <row r="8358" spans="9:9" x14ac:dyDescent="0.25">
      <c r="I8358" s="7"/>
    </row>
    <row r="8359" spans="9:9" x14ac:dyDescent="0.25">
      <c r="I8359" s="7"/>
    </row>
    <row r="8360" spans="9:9" x14ac:dyDescent="0.25">
      <c r="I8360" s="7"/>
    </row>
    <row r="8361" spans="9:9" x14ac:dyDescent="0.25">
      <c r="I8361" s="7"/>
    </row>
    <row r="8362" spans="9:9" x14ac:dyDescent="0.25">
      <c r="I8362" s="7"/>
    </row>
    <row r="8363" spans="9:9" x14ac:dyDescent="0.25">
      <c r="I8363" s="7"/>
    </row>
    <row r="8364" spans="9:9" x14ac:dyDescent="0.25">
      <c r="I8364" s="7"/>
    </row>
    <row r="8365" spans="9:9" x14ac:dyDescent="0.25">
      <c r="I8365" s="7"/>
    </row>
    <row r="8366" spans="9:9" x14ac:dyDescent="0.25">
      <c r="I8366" s="7"/>
    </row>
    <row r="8367" spans="9:9" x14ac:dyDescent="0.25">
      <c r="I8367" s="7"/>
    </row>
    <row r="8368" spans="9:9" x14ac:dyDescent="0.25">
      <c r="I8368" s="7"/>
    </row>
    <row r="8369" spans="9:9" x14ac:dyDescent="0.25">
      <c r="I8369" s="7"/>
    </row>
    <row r="8370" spans="9:9" x14ac:dyDescent="0.25">
      <c r="I8370" s="7"/>
    </row>
    <row r="8371" spans="9:9" x14ac:dyDescent="0.25">
      <c r="I8371" s="7"/>
    </row>
    <row r="8372" spans="9:9" x14ac:dyDescent="0.25">
      <c r="I8372" s="7"/>
    </row>
    <row r="8373" spans="9:9" x14ac:dyDescent="0.25">
      <c r="I8373" s="7"/>
    </row>
    <row r="8374" spans="9:9" x14ac:dyDescent="0.25">
      <c r="I8374" s="7"/>
    </row>
    <row r="8375" spans="9:9" x14ac:dyDescent="0.25">
      <c r="I8375" s="7"/>
    </row>
    <row r="8376" spans="9:9" x14ac:dyDescent="0.25">
      <c r="I8376" s="7"/>
    </row>
    <row r="8377" spans="9:9" x14ac:dyDescent="0.25">
      <c r="I8377" s="7"/>
    </row>
    <row r="8378" spans="9:9" x14ac:dyDescent="0.25">
      <c r="I8378" s="7"/>
    </row>
    <row r="8379" spans="9:9" x14ac:dyDescent="0.25">
      <c r="I8379" s="7"/>
    </row>
    <row r="8380" spans="9:9" x14ac:dyDescent="0.25">
      <c r="I8380" s="7"/>
    </row>
    <row r="8381" spans="9:9" x14ac:dyDescent="0.25">
      <c r="I8381" s="7"/>
    </row>
    <row r="8382" spans="9:9" x14ac:dyDescent="0.25">
      <c r="I8382" s="7"/>
    </row>
    <row r="8383" spans="9:9" x14ac:dyDescent="0.25">
      <c r="I8383" s="7"/>
    </row>
    <row r="8384" spans="9:9" x14ac:dyDescent="0.25">
      <c r="I8384" s="7"/>
    </row>
    <row r="8385" spans="9:9" x14ac:dyDescent="0.25">
      <c r="I8385" s="7"/>
    </row>
    <row r="8386" spans="9:9" x14ac:dyDescent="0.25">
      <c r="I8386" s="7"/>
    </row>
    <row r="8387" spans="9:9" x14ac:dyDescent="0.25">
      <c r="I8387" s="7"/>
    </row>
    <row r="8388" spans="9:9" x14ac:dyDescent="0.25">
      <c r="I8388" s="7"/>
    </row>
    <row r="8389" spans="9:9" x14ac:dyDescent="0.25">
      <c r="I8389" s="7"/>
    </row>
    <row r="8390" spans="9:9" x14ac:dyDescent="0.25">
      <c r="I8390" s="7"/>
    </row>
    <row r="8391" spans="9:9" x14ac:dyDescent="0.25">
      <c r="I8391" s="7"/>
    </row>
    <row r="8392" spans="9:9" x14ac:dyDescent="0.25">
      <c r="I8392" s="7"/>
    </row>
    <row r="8393" spans="9:9" x14ac:dyDescent="0.25">
      <c r="I8393" s="7"/>
    </row>
    <row r="8394" spans="9:9" x14ac:dyDescent="0.25">
      <c r="I8394" s="7"/>
    </row>
    <row r="8395" spans="9:9" x14ac:dyDescent="0.25">
      <c r="I8395" s="7"/>
    </row>
    <row r="8396" spans="9:9" x14ac:dyDescent="0.25">
      <c r="I8396" s="7"/>
    </row>
    <row r="8397" spans="9:9" x14ac:dyDescent="0.25">
      <c r="I8397" s="7"/>
    </row>
    <row r="8398" spans="9:9" x14ac:dyDescent="0.25">
      <c r="I8398" s="7"/>
    </row>
    <row r="8399" spans="9:9" x14ac:dyDescent="0.25">
      <c r="I8399" s="7"/>
    </row>
    <row r="8400" spans="9:9" x14ac:dyDescent="0.25">
      <c r="I8400" s="7"/>
    </row>
    <row r="8401" spans="9:9" x14ac:dyDescent="0.25">
      <c r="I8401" s="7"/>
    </row>
    <row r="8402" spans="9:9" x14ac:dyDescent="0.25">
      <c r="I8402" s="7"/>
    </row>
    <row r="8403" spans="9:9" x14ac:dyDescent="0.25">
      <c r="I8403" s="7"/>
    </row>
    <row r="8404" spans="9:9" x14ac:dyDescent="0.25">
      <c r="I8404" s="7"/>
    </row>
    <row r="8405" spans="9:9" x14ac:dyDescent="0.25">
      <c r="I8405" s="7"/>
    </row>
    <row r="8406" spans="9:9" x14ac:dyDescent="0.25">
      <c r="I8406" s="7"/>
    </row>
    <row r="8407" spans="9:9" x14ac:dyDescent="0.25">
      <c r="I8407" s="7"/>
    </row>
    <row r="8408" spans="9:9" x14ac:dyDescent="0.25">
      <c r="I8408" s="7"/>
    </row>
    <row r="8409" spans="9:9" x14ac:dyDescent="0.25">
      <c r="I8409" s="7"/>
    </row>
    <row r="8410" spans="9:9" x14ac:dyDescent="0.25">
      <c r="I8410" s="7"/>
    </row>
    <row r="8411" spans="9:9" x14ac:dyDescent="0.25">
      <c r="I8411" s="7"/>
    </row>
    <row r="8412" spans="9:9" x14ac:dyDescent="0.25">
      <c r="I8412" s="7"/>
    </row>
    <row r="8413" spans="9:9" x14ac:dyDescent="0.25">
      <c r="I8413" s="7"/>
    </row>
    <row r="8414" spans="9:9" x14ac:dyDescent="0.25">
      <c r="I8414" s="7"/>
    </row>
    <row r="8415" spans="9:9" x14ac:dyDescent="0.25">
      <c r="I8415" s="7"/>
    </row>
    <row r="8416" spans="9:9" x14ac:dyDescent="0.25">
      <c r="I8416" s="7"/>
    </row>
    <row r="8417" spans="9:9" x14ac:dyDescent="0.25">
      <c r="I8417" s="7"/>
    </row>
    <row r="8418" spans="9:9" x14ac:dyDescent="0.25">
      <c r="I8418" s="7"/>
    </row>
    <row r="8419" spans="9:9" x14ac:dyDescent="0.25">
      <c r="I8419" s="7"/>
    </row>
    <row r="8420" spans="9:9" x14ac:dyDescent="0.25">
      <c r="I8420" s="7"/>
    </row>
    <row r="8421" spans="9:9" x14ac:dyDescent="0.25">
      <c r="I8421" s="7"/>
    </row>
    <row r="8422" spans="9:9" x14ac:dyDescent="0.25">
      <c r="I8422" s="7"/>
    </row>
    <row r="8423" spans="9:9" x14ac:dyDescent="0.25">
      <c r="I8423" s="7"/>
    </row>
    <row r="8424" spans="9:9" x14ac:dyDescent="0.25">
      <c r="I8424" s="7"/>
    </row>
    <row r="8425" spans="9:9" x14ac:dyDescent="0.25">
      <c r="I8425" s="7"/>
    </row>
    <row r="8426" spans="9:9" x14ac:dyDescent="0.25">
      <c r="I8426" s="7"/>
    </row>
    <row r="8427" spans="9:9" x14ac:dyDescent="0.25">
      <c r="I8427" s="7"/>
    </row>
    <row r="8428" spans="9:9" x14ac:dyDescent="0.25">
      <c r="I8428" s="7"/>
    </row>
    <row r="8429" spans="9:9" x14ac:dyDescent="0.25">
      <c r="I8429" s="7"/>
    </row>
    <row r="8430" spans="9:9" x14ac:dyDescent="0.25">
      <c r="I8430" s="7"/>
    </row>
    <row r="8431" spans="9:9" x14ac:dyDescent="0.25">
      <c r="I8431" s="7"/>
    </row>
    <row r="8432" spans="9:9" x14ac:dyDescent="0.25">
      <c r="I8432" s="7"/>
    </row>
    <row r="8433" spans="9:9" x14ac:dyDescent="0.25">
      <c r="I8433" s="7"/>
    </row>
    <row r="8434" spans="9:9" x14ac:dyDescent="0.25">
      <c r="I8434" s="7"/>
    </row>
    <row r="8435" spans="9:9" x14ac:dyDescent="0.25">
      <c r="I8435" s="7"/>
    </row>
    <row r="8436" spans="9:9" x14ac:dyDescent="0.25">
      <c r="I8436" s="7"/>
    </row>
    <row r="8437" spans="9:9" x14ac:dyDescent="0.25">
      <c r="I8437" s="7"/>
    </row>
    <row r="8438" spans="9:9" x14ac:dyDescent="0.25">
      <c r="I8438" s="7"/>
    </row>
    <row r="8439" spans="9:9" x14ac:dyDescent="0.25">
      <c r="I8439" s="7"/>
    </row>
    <row r="8440" spans="9:9" x14ac:dyDescent="0.25">
      <c r="I8440" s="7"/>
    </row>
    <row r="8441" spans="9:9" x14ac:dyDescent="0.25">
      <c r="I8441" s="7"/>
    </row>
    <row r="8442" spans="9:9" x14ac:dyDescent="0.25">
      <c r="I8442" s="7"/>
    </row>
    <row r="8443" spans="9:9" x14ac:dyDescent="0.25">
      <c r="I8443" s="7"/>
    </row>
    <row r="8444" spans="9:9" x14ac:dyDescent="0.25">
      <c r="I8444" s="7"/>
    </row>
    <row r="8445" spans="9:9" x14ac:dyDescent="0.25">
      <c r="I8445" s="7"/>
    </row>
    <row r="8446" spans="9:9" x14ac:dyDescent="0.25">
      <c r="I8446" s="7"/>
    </row>
    <row r="8447" spans="9:9" x14ac:dyDescent="0.25">
      <c r="I8447" s="7"/>
    </row>
    <row r="8448" spans="9:9" x14ac:dyDescent="0.25">
      <c r="I8448" s="7"/>
    </row>
    <row r="8449" spans="9:9" x14ac:dyDescent="0.25">
      <c r="I8449" s="7"/>
    </row>
    <row r="8450" spans="9:9" x14ac:dyDescent="0.25">
      <c r="I8450" s="7"/>
    </row>
    <row r="8451" spans="9:9" x14ac:dyDescent="0.25">
      <c r="I8451" s="7"/>
    </row>
    <row r="8452" spans="9:9" x14ac:dyDescent="0.25">
      <c r="I8452" s="7"/>
    </row>
    <row r="8453" spans="9:9" x14ac:dyDescent="0.25">
      <c r="I8453" s="7"/>
    </row>
    <row r="8454" spans="9:9" x14ac:dyDescent="0.25">
      <c r="I8454" s="7"/>
    </row>
    <row r="8455" spans="9:9" x14ac:dyDescent="0.25">
      <c r="I8455" s="7"/>
    </row>
    <row r="8456" spans="9:9" x14ac:dyDescent="0.25">
      <c r="I8456" s="7"/>
    </row>
    <row r="8457" spans="9:9" x14ac:dyDescent="0.25">
      <c r="I8457" s="7"/>
    </row>
    <row r="8458" spans="9:9" x14ac:dyDescent="0.25">
      <c r="I8458" s="7"/>
    </row>
    <row r="8459" spans="9:9" x14ac:dyDescent="0.25">
      <c r="I8459" s="7"/>
    </row>
    <row r="8460" spans="9:9" x14ac:dyDescent="0.25">
      <c r="I8460" s="7"/>
    </row>
    <row r="8461" spans="9:9" x14ac:dyDescent="0.25">
      <c r="I8461" s="7"/>
    </row>
    <row r="8462" spans="9:9" x14ac:dyDescent="0.25">
      <c r="I8462" s="7"/>
    </row>
    <row r="8463" spans="9:9" x14ac:dyDescent="0.25">
      <c r="I8463" s="7"/>
    </row>
    <row r="8464" spans="9:9" x14ac:dyDescent="0.25">
      <c r="I8464" s="7"/>
    </row>
    <row r="8465" spans="9:9" x14ac:dyDescent="0.25">
      <c r="I8465" s="7"/>
    </row>
    <row r="8466" spans="9:9" x14ac:dyDescent="0.25">
      <c r="I8466" s="7"/>
    </row>
    <row r="8467" spans="9:9" x14ac:dyDescent="0.25">
      <c r="I8467" s="7"/>
    </row>
    <row r="8468" spans="9:9" x14ac:dyDescent="0.25">
      <c r="I8468" s="7"/>
    </row>
    <row r="8469" spans="9:9" x14ac:dyDescent="0.25">
      <c r="I8469" s="7"/>
    </row>
    <row r="8470" spans="9:9" x14ac:dyDescent="0.25">
      <c r="I8470" s="7"/>
    </row>
    <row r="8471" spans="9:9" x14ac:dyDescent="0.25">
      <c r="I8471" s="7"/>
    </row>
    <row r="8472" spans="9:9" x14ac:dyDescent="0.25">
      <c r="I8472" s="7"/>
    </row>
    <row r="8473" spans="9:9" x14ac:dyDescent="0.25">
      <c r="I8473" s="7"/>
    </row>
    <row r="8474" spans="9:9" x14ac:dyDescent="0.25">
      <c r="I8474" s="7"/>
    </row>
    <row r="8475" spans="9:9" x14ac:dyDescent="0.25">
      <c r="I8475" s="7"/>
    </row>
    <row r="8476" spans="9:9" x14ac:dyDescent="0.25">
      <c r="I8476" s="7"/>
    </row>
    <row r="8477" spans="9:9" x14ac:dyDescent="0.25">
      <c r="I8477" s="7"/>
    </row>
    <row r="8478" spans="9:9" x14ac:dyDescent="0.25">
      <c r="I8478" s="7"/>
    </row>
    <row r="8479" spans="9:9" x14ac:dyDescent="0.25">
      <c r="I8479" s="7"/>
    </row>
    <row r="8480" spans="9:9" x14ac:dyDescent="0.25">
      <c r="I8480" s="7"/>
    </row>
    <row r="8481" spans="9:9" x14ac:dyDescent="0.25">
      <c r="I8481" s="7"/>
    </row>
    <row r="8482" spans="9:9" x14ac:dyDescent="0.25">
      <c r="I8482" s="7"/>
    </row>
    <row r="8483" spans="9:9" x14ac:dyDescent="0.25">
      <c r="I8483" s="7"/>
    </row>
    <row r="8484" spans="9:9" x14ac:dyDescent="0.25">
      <c r="I8484" s="7"/>
    </row>
    <row r="8485" spans="9:9" x14ac:dyDescent="0.25">
      <c r="I8485" s="7"/>
    </row>
    <row r="8486" spans="9:9" x14ac:dyDescent="0.25">
      <c r="I8486" s="7"/>
    </row>
    <row r="8487" spans="9:9" x14ac:dyDescent="0.25">
      <c r="I8487" s="7"/>
    </row>
    <row r="8488" spans="9:9" x14ac:dyDescent="0.25">
      <c r="I8488" s="7"/>
    </row>
    <row r="8489" spans="9:9" x14ac:dyDescent="0.25">
      <c r="I8489" s="7"/>
    </row>
    <row r="8490" spans="9:9" x14ac:dyDescent="0.25">
      <c r="I8490" s="7"/>
    </row>
    <row r="8491" spans="9:9" x14ac:dyDescent="0.25">
      <c r="I8491" s="7"/>
    </row>
    <row r="8492" spans="9:9" x14ac:dyDescent="0.25">
      <c r="I8492" s="7"/>
    </row>
    <row r="8493" spans="9:9" x14ac:dyDescent="0.25">
      <c r="I8493" s="7"/>
    </row>
    <row r="8494" spans="9:9" x14ac:dyDescent="0.25">
      <c r="I8494" s="7"/>
    </row>
    <row r="8495" spans="9:9" x14ac:dyDescent="0.25">
      <c r="I8495" s="7"/>
    </row>
    <row r="8496" spans="9:9" x14ac:dyDescent="0.25">
      <c r="I8496" s="7"/>
    </row>
    <row r="8497" spans="9:9" x14ac:dyDescent="0.25">
      <c r="I8497" s="7"/>
    </row>
    <row r="8498" spans="9:9" x14ac:dyDescent="0.25">
      <c r="I8498" s="7"/>
    </row>
    <row r="8499" spans="9:9" x14ac:dyDescent="0.25">
      <c r="I8499" s="7"/>
    </row>
    <row r="8500" spans="9:9" x14ac:dyDescent="0.25">
      <c r="I8500" s="7"/>
    </row>
    <row r="8501" spans="9:9" x14ac:dyDescent="0.25">
      <c r="I8501" s="7"/>
    </row>
    <row r="8502" spans="9:9" x14ac:dyDescent="0.25">
      <c r="I8502" s="7"/>
    </row>
    <row r="8503" spans="9:9" x14ac:dyDescent="0.25">
      <c r="I8503" s="7"/>
    </row>
    <row r="8504" spans="9:9" x14ac:dyDescent="0.25">
      <c r="I8504" s="7"/>
    </row>
    <row r="8505" spans="9:9" x14ac:dyDescent="0.25">
      <c r="I8505" s="7"/>
    </row>
    <row r="8506" spans="9:9" x14ac:dyDescent="0.25">
      <c r="I8506" s="7"/>
    </row>
    <row r="8507" spans="9:9" x14ac:dyDescent="0.25">
      <c r="I8507" s="7"/>
    </row>
    <row r="8508" spans="9:9" x14ac:dyDescent="0.25">
      <c r="I8508" s="7"/>
    </row>
    <row r="8509" spans="9:9" x14ac:dyDescent="0.25">
      <c r="I8509" s="7"/>
    </row>
    <row r="8510" spans="9:9" x14ac:dyDescent="0.25">
      <c r="I8510" s="7"/>
    </row>
    <row r="8511" spans="9:9" x14ac:dyDescent="0.25">
      <c r="I8511" s="7"/>
    </row>
    <row r="8512" spans="9:9" x14ac:dyDescent="0.25">
      <c r="I8512" s="7"/>
    </row>
    <row r="8513" spans="9:9" x14ac:dyDescent="0.25">
      <c r="I8513" s="7"/>
    </row>
    <row r="8514" spans="9:9" x14ac:dyDescent="0.25">
      <c r="I8514" s="7"/>
    </row>
    <row r="8515" spans="9:9" x14ac:dyDescent="0.25">
      <c r="I8515" s="7"/>
    </row>
    <row r="8516" spans="9:9" x14ac:dyDescent="0.25">
      <c r="I8516" s="7"/>
    </row>
    <row r="8517" spans="9:9" x14ac:dyDescent="0.25">
      <c r="I8517" s="7"/>
    </row>
    <row r="8518" spans="9:9" x14ac:dyDescent="0.25">
      <c r="I8518" s="7"/>
    </row>
    <row r="8519" spans="9:9" x14ac:dyDescent="0.25">
      <c r="I8519" s="7"/>
    </row>
    <row r="8520" spans="9:9" x14ac:dyDescent="0.25">
      <c r="I8520" s="7"/>
    </row>
    <row r="8521" spans="9:9" x14ac:dyDescent="0.25">
      <c r="I8521" s="7"/>
    </row>
    <row r="8522" spans="9:9" x14ac:dyDescent="0.25">
      <c r="I8522" s="7"/>
    </row>
    <row r="8523" spans="9:9" x14ac:dyDescent="0.25">
      <c r="I8523" s="7"/>
    </row>
    <row r="8524" spans="9:9" x14ac:dyDescent="0.25">
      <c r="I8524" s="7"/>
    </row>
    <row r="8525" spans="9:9" x14ac:dyDescent="0.25">
      <c r="I8525" s="7"/>
    </row>
    <row r="8526" spans="9:9" x14ac:dyDescent="0.25">
      <c r="I8526" s="7"/>
    </row>
    <row r="8527" spans="9:9" x14ac:dyDescent="0.25">
      <c r="I8527" s="7"/>
    </row>
    <row r="8528" spans="9:9" x14ac:dyDescent="0.25">
      <c r="I8528" s="7"/>
    </row>
    <row r="8529" spans="9:9" x14ac:dyDescent="0.25">
      <c r="I8529" s="7"/>
    </row>
    <row r="8530" spans="9:9" x14ac:dyDescent="0.25">
      <c r="I8530" s="7"/>
    </row>
    <row r="8531" spans="9:9" x14ac:dyDescent="0.25">
      <c r="I8531" s="7"/>
    </row>
    <row r="8532" spans="9:9" x14ac:dyDescent="0.25">
      <c r="I8532" s="7"/>
    </row>
    <row r="8533" spans="9:9" x14ac:dyDescent="0.25">
      <c r="I8533" s="7"/>
    </row>
    <row r="8534" spans="9:9" x14ac:dyDescent="0.25">
      <c r="I8534" s="7"/>
    </row>
    <row r="8535" spans="9:9" x14ac:dyDescent="0.25">
      <c r="I8535" s="7"/>
    </row>
    <row r="8536" spans="9:9" x14ac:dyDescent="0.25">
      <c r="I8536" s="7"/>
    </row>
    <row r="8537" spans="9:9" x14ac:dyDescent="0.25">
      <c r="I8537" s="7"/>
    </row>
    <row r="8538" spans="9:9" x14ac:dyDescent="0.25">
      <c r="I8538" s="7"/>
    </row>
    <row r="8539" spans="9:9" x14ac:dyDescent="0.25">
      <c r="I8539" s="7"/>
    </row>
    <row r="8540" spans="9:9" x14ac:dyDescent="0.25">
      <c r="I8540" s="7"/>
    </row>
    <row r="8541" spans="9:9" x14ac:dyDescent="0.25">
      <c r="I8541" s="7"/>
    </row>
    <row r="8542" spans="9:9" x14ac:dyDescent="0.25">
      <c r="I8542" s="7"/>
    </row>
    <row r="8543" spans="9:9" x14ac:dyDescent="0.25">
      <c r="I8543" s="7"/>
    </row>
    <row r="8544" spans="9:9" x14ac:dyDescent="0.25">
      <c r="I8544" s="7"/>
    </row>
    <row r="8545" spans="9:9" x14ac:dyDescent="0.25">
      <c r="I8545" s="7"/>
    </row>
    <row r="8546" spans="9:9" x14ac:dyDescent="0.25">
      <c r="I8546" s="7"/>
    </row>
    <row r="8547" spans="9:9" x14ac:dyDescent="0.25">
      <c r="I8547" s="7"/>
    </row>
    <row r="8548" spans="9:9" x14ac:dyDescent="0.25">
      <c r="I8548" s="7"/>
    </row>
    <row r="8549" spans="9:9" x14ac:dyDescent="0.25">
      <c r="I8549" s="7"/>
    </row>
    <row r="8550" spans="9:9" x14ac:dyDescent="0.25">
      <c r="I8550" s="7"/>
    </row>
    <row r="8551" spans="9:9" x14ac:dyDescent="0.25">
      <c r="I8551" s="7"/>
    </row>
    <row r="8552" spans="9:9" x14ac:dyDescent="0.25">
      <c r="I8552" s="7"/>
    </row>
    <row r="8553" spans="9:9" x14ac:dyDescent="0.25">
      <c r="I8553" s="7"/>
    </row>
    <row r="8554" spans="9:9" x14ac:dyDescent="0.25">
      <c r="I8554" s="7"/>
    </row>
    <row r="8555" spans="9:9" x14ac:dyDescent="0.25">
      <c r="I8555" s="7"/>
    </row>
    <row r="8556" spans="9:9" x14ac:dyDescent="0.25">
      <c r="I8556" s="7"/>
    </row>
    <row r="8557" spans="9:9" x14ac:dyDescent="0.25">
      <c r="I8557" s="7"/>
    </row>
    <row r="8558" spans="9:9" x14ac:dyDescent="0.25">
      <c r="I8558" s="7"/>
    </row>
    <row r="8559" spans="9:9" x14ac:dyDescent="0.25">
      <c r="I8559" s="7"/>
    </row>
    <row r="8560" spans="9:9" x14ac:dyDescent="0.25">
      <c r="I8560" s="7"/>
    </row>
    <row r="8561" spans="9:9" x14ac:dyDescent="0.25">
      <c r="I8561" s="7"/>
    </row>
    <row r="8562" spans="9:9" x14ac:dyDescent="0.25">
      <c r="I8562" s="7"/>
    </row>
    <row r="8563" spans="9:9" x14ac:dyDescent="0.25">
      <c r="I8563" s="7"/>
    </row>
    <row r="8564" spans="9:9" x14ac:dyDescent="0.25">
      <c r="I8564" s="7"/>
    </row>
    <row r="8565" spans="9:9" x14ac:dyDescent="0.25">
      <c r="I8565" s="7"/>
    </row>
    <row r="8566" spans="9:9" x14ac:dyDescent="0.25">
      <c r="I8566" s="7"/>
    </row>
    <row r="8567" spans="9:9" x14ac:dyDescent="0.25">
      <c r="I8567" s="7"/>
    </row>
    <row r="8568" spans="9:9" x14ac:dyDescent="0.25">
      <c r="I8568" s="7"/>
    </row>
    <row r="8569" spans="9:9" x14ac:dyDescent="0.25">
      <c r="I8569" s="7"/>
    </row>
    <row r="8570" spans="9:9" x14ac:dyDescent="0.25">
      <c r="I8570" s="7"/>
    </row>
    <row r="8571" spans="9:9" x14ac:dyDescent="0.25">
      <c r="I8571" s="7"/>
    </row>
    <row r="8572" spans="9:9" x14ac:dyDescent="0.25">
      <c r="I8572" s="7"/>
    </row>
    <row r="8573" spans="9:9" x14ac:dyDescent="0.25">
      <c r="I8573" s="7"/>
    </row>
    <row r="8574" spans="9:9" x14ac:dyDescent="0.25">
      <c r="I8574" s="7"/>
    </row>
    <row r="8575" spans="9:9" x14ac:dyDescent="0.25">
      <c r="I8575" s="7"/>
    </row>
    <row r="8576" spans="9:9" x14ac:dyDescent="0.25">
      <c r="I8576" s="7"/>
    </row>
    <row r="8577" spans="9:9" x14ac:dyDescent="0.25">
      <c r="I8577" s="7"/>
    </row>
    <row r="8578" spans="9:9" x14ac:dyDescent="0.25">
      <c r="I8578" s="7"/>
    </row>
    <row r="8579" spans="9:9" x14ac:dyDescent="0.25">
      <c r="I8579" s="7"/>
    </row>
    <row r="8580" spans="9:9" x14ac:dyDescent="0.25">
      <c r="I8580" s="7"/>
    </row>
    <row r="8581" spans="9:9" x14ac:dyDescent="0.25">
      <c r="I8581" s="7"/>
    </row>
    <row r="8582" spans="9:9" x14ac:dyDescent="0.25">
      <c r="I8582" s="7"/>
    </row>
    <row r="8583" spans="9:9" x14ac:dyDescent="0.25">
      <c r="I8583" s="7"/>
    </row>
    <row r="8584" spans="9:9" x14ac:dyDescent="0.25">
      <c r="I8584" s="7"/>
    </row>
    <row r="8585" spans="9:9" x14ac:dyDescent="0.25">
      <c r="I8585" s="7"/>
    </row>
    <row r="8586" spans="9:9" x14ac:dyDescent="0.25">
      <c r="I8586" s="7"/>
    </row>
    <row r="8587" spans="9:9" x14ac:dyDescent="0.25">
      <c r="I8587" s="7"/>
    </row>
    <row r="8588" spans="9:9" x14ac:dyDescent="0.25">
      <c r="I8588" s="7"/>
    </row>
    <row r="8589" spans="9:9" x14ac:dyDescent="0.25">
      <c r="I8589" s="7"/>
    </row>
    <row r="8590" spans="9:9" x14ac:dyDescent="0.25">
      <c r="I8590" s="7"/>
    </row>
    <row r="8591" spans="9:9" x14ac:dyDescent="0.25">
      <c r="I8591" s="7"/>
    </row>
    <row r="8592" spans="9:9" x14ac:dyDescent="0.25">
      <c r="I8592" s="7"/>
    </row>
    <row r="8593" spans="9:9" x14ac:dyDescent="0.25">
      <c r="I8593" s="7"/>
    </row>
    <row r="8594" spans="9:9" x14ac:dyDescent="0.25">
      <c r="I8594" s="7"/>
    </row>
    <row r="8595" spans="9:9" x14ac:dyDescent="0.25">
      <c r="I8595" s="7"/>
    </row>
    <row r="8596" spans="9:9" x14ac:dyDescent="0.25">
      <c r="I8596" s="7"/>
    </row>
    <row r="8597" spans="9:9" x14ac:dyDescent="0.25">
      <c r="I8597" s="7"/>
    </row>
    <row r="8598" spans="9:9" x14ac:dyDescent="0.25">
      <c r="I8598" s="7"/>
    </row>
    <row r="8599" spans="9:9" x14ac:dyDescent="0.25">
      <c r="I8599" s="7"/>
    </row>
    <row r="8600" spans="9:9" x14ac:dyDescent="0.25">
      <c r="I8600" s="7"/>
    </row>
    <row r="8601" spans="9:9" x14ac:dyDescent="0.25">
      <c r="I8601" s="7"/>
    </row>
    <row r="8602" spans="9:9" x14ac:dyDescent="0.25">
      <c r="I8602" s="7"/>
    </row>
    <row r="8603" spans="9:9" x14ac:dyDescent="0.25">
      <c r="I8603" s="7"/>
    </row>
    <row r="8604" spans="9:9" x14ac:dyDescent="0.25">
      <c r="I8604" s="7"/>
    </row>
    <row r="8605" spans="9:9" x14ac:dyDescent="0.25">
      <c r="I8605" s="7"/>
    </row>
    <row r="8606" spans="9:9" x14ac:dyDescent="0.25">
      <c r="I8606" s="7"/>
    </row>
    <row r="8607" spans="9:9" x14ac:dyDescent="0.25">
      <c r="I8607" s="7"/>
    </row>
    <row r="8608" spans="9:9" x14ac:dyDescent="0.25">
      <c r="I8608" s="7"/>
    </row>
    <row r="8609" spans="9:9" x14ac:dyDescent="0.25">
      <c r="I8609" s="7"/>
    </row>
    <row r="8610" spans="9:9" x14ac:dyDescent="0.25">
      <c r="I8610" s="7"/>
    </row>
    <row r="8611" spans="9:9" x14ac:dyDescent="0.25">
      <c r="I8611" s="7"/>
    </row>
    <row r="8612" spans="9:9" x14ac:dyDescent="0.25">
      <c r="I8612" s="7"/>
    </row>
    <row r="8613" spans="9:9" x14ac:dyDescent="0.25">
      <c r="I8613" s="7"/>
    </row>
    <row r="8614" spans="9:9" x14ac:dyDescent="0.25">
      <c r="I8614" s="7"/>
    </row>
    <row r="8615" spans="9:9" x14ac:dyDescent="0.25">
      <c r="I8615" s="7"/>
    </row>
    <row r="8616" spans="9:9" x14ac:dyDescent="0.25">
      <c r="I8616" s="7"/>
    </row>
    <row r="8617" spans="9:9" x14ac:dyDescent="0.25">
      <c r="I8617" s="7"/>
    </row>
    <row r="8618" spans="9:9" x14ac:dyDescent="0.25">
      <c r="I8618" s="7"/>
    </row>
    <row r="8619" spans="9:9" x14ac:dyDescent="0.25">
      <c r="I8619" s="7"/>
    </row>
    <row r="8620" spans="9:9" x14ac:dyDescent="0.25">
      <c r="I8620" s="7"/>
    </row>
    <row r="8621" spans="9:9" x14ac:dyDescent="0.25">
      <c r="I8621" s="7"/>
    </row>
    <row r="8622" spans="9:9" x14ac:dyDescent="0.25">
      <c r="I8622" s="7"/>
    </row>
    <row r="8623" spans="9:9" x14ac:dyDescent="0.25">
      <c r="I8623" s="7"/>
    </row>
    <row r="8624" spans="9:9" x14ac:dyDescent="0.25">
      <c r="I8624" s="7"/>
    </row>
    <row r="8625" spans="9:9" x14ac:dyDescent="0.25">
      <c r="I8625" s="7"/>
    </row>
    <row r="8626" spans="9:9" x14ac:dyDescent="0.25">
      <c r="I8626" s="7"/>
    </row>
    <row r="8627" spans="9:9" x14ac:dyDescent="0.25">
      <c r="I8627" s="7"/>
    </row>
    <row r="8628" spans="9:9" x14ac:dyDescent="0.25">
      <c r="I8628" s="7"/>
    </row>
    <row r="8629" spans="9:9" x14ac:dyDescent="0.25">
      <c r="I8629" s="7"/>
    </row>
    <row r="8630" spans="9:9" x14ac:dyDescent="0.25">
      <c r="I8630" s="7"/>
    </row>
    <row r="8631" spans="9:9" x14ac:dyDescent="0.25">
      <c r="I8631" s="7"/>
    </row>
    <row r="8632" spans="9:9" x14ac:dyDescent="0.25">
      <c r="I8632" s="7"/>
    </row>
    <row r="8633" spans="9:9" x14ac:dyDescent="0.25">
      <c r="I8633" s="7"/>
    </row>
    <row r="8634" spans="9:9" x14ac:dyDescent="0.25">
      <c r="I8634" s="7"/>
    </row>
    <row r="8635" spans="9:9" x14ac:dyDescent="0.25">
      <c r="I8635" s="7"/>
    </row>
    <row r="8636" spans="9:9" x14ac:dyDescent="0.25">
      <c r="I8636" s="7"/>
    </row>
    <row r="8637" spans="9:9" x14ac:dyDescent="0.25">
      <c r="I8637" s="7"/>
    </row>
    <row r="8638" spans="9:9" x14ac:dyDescent="0.25">
      <c r="I8638" s="7"/>
    </row>
    <row r="8639" spans="9:9" x14ac:dyDescent="0.25">
      <c r="I8639" s="7"/>
    </row>
    <row r="8640" spans="9:9" x14ac:dyDescent="0.25">
      <c r="I8640" s="7"/>
    </row>
    <row r="8641" spans="9:9" x14ac:dyDescent="0.25">
      <c r="I8641" s="7"/>
    </row>
    <row r="8642" spans="9:9" x14ac:dyDescent="0.25">
      <c r="I8642" s="7"/>
    </row>
    <row r="8643" spans="9:9" x14ac:dyDescent="0.25">
      <c r="I8643" s="7"/>
    </row>
    <row r="8644" spans="9:9" x14ac:dyDescent="0.25">
      <c r="I8644" s="7"/>
    </row>
    <row r="8645" spans="9:9" x14ac:dyDescent="0.25">
      <c r="I8645" s="7"/>
    </row>
    <row r="8646" spans="9:9" x14ac:dyDescent="0.25">
      <c r="I8646" s="7"/>
    </row>
    <row r="8647" spans="9:9" x14ac:dyDescent="0.25">
      <c r="I8647" s="7"/>
    </row>
    <row r="8648" spans="9:9" x14ac:dyDescent="0.25">
      <c r="I8648" s="7"/>
    </row>
    <row r="8649" spans="9:9" x14ac:dyDescent="0.25">
      <c r="I8649" s="7"/>
    </row>
    <row r="8650" spans="9:9" x14ac:dyDescent="0.25">
      <c r="I8650" s="7"/>
    </row>
    <row r="8651" spans="9:9" x14ac:dyDescent="0.25">
      <c r="I8651" s="7"/>
    </row>
    <row r="8652" spans="9:9" x14ac:dyDescent="0.25">
      <c r="I8652" s="7"/>
    </row>
    <row r="8653" spans="9:9" x14ac:dyDescent="0.25">
      <c r="I8653" s="7"/>
    </row>
    <row r="8654" spans="9:9" x14ac:dyDescent="0.25">
      <c r="I8654" s="7"/>
    </row>
    <row r="8655" spans="9:9" x14ac:dyDescent="0.25">
      <c r="I8655" s="7"/>
    </row>
    <row r="8656" spans="9:9" x14ac:dyDescent="0.25">
      <c r="I8656" s="7"/>
    </row>
    <row r="8657" spans="9:9" x14ac:dyDescent="0.25">
      <c r="I8657" s="7"/>
    </row>
    <row r="8658" spans="9:9" x14ac:dyDescent="0.25">
      <c r="I8658" s="7"/>
    </row>
    <row r="8659" spans="9:9" x14ac:dyDescent="0.25">
      <c r="I8659" s="7"/>
    </row>
    <row r="8660" spans="9:9" x14ac:dyDescent="0.25">
      <c r="I8660" s="7"/>
    </row>
    <row r="8661" spans="9:9" x14ac:dyDescent="0.25">
      <c r="I8661" s="7"/>
    </row>
    <row r="8662" spans="9:9" x14ac:dyDescent="0.25">
      <c r="I8662" s="7"/>
    </row>
    <row r="8663" spans="9:9" x14ac:dyDescent="0.25">
      <c r="I8663" s="7"/>
    </row>
    <row r="8664" spans="9:9" x14ac:dyDescent="0.25">
      <c r="I8664" s="7"/>
    </row>
    <row r="8665" spans="9:9" x14ac:dyDescent="0.25">
      <c r="I8665" s="7"/>
    </row>
    <row r="8666" spans="9:9" x14ac:dyDescent="0.25">
      <c r="I8666" s="7"/>
    </row>
    <row r="8667" spans="9:9" x14ac:dyDescent="0.25">
      <c r="I8667" s="7"/>
    </row>
    <row r="8668" spans="9:9" x14ac:dyDescent="0.25">
      <c r="I8668" s="7"/>
    </row>
    <row r="8669" spans="9:9" x14ac:dyDescent="0.25">
      <c r="I8669" s="7"/>
    </row>
    <row r="8670" spans="9:9" x14ac:dyDescent="0.25">
      <c r="I8670" s="7"/>
    </row>
    <row r="8671" spans="9:9" x14ac:dyDescent="0.25">
      <c r="I8671" s="7"/>
    </row>
    <row r="8672" spans="9:9" x14ac:dyDescent="0.25">
      <c r="I8672" s="7"/>
    </row>
    <row r="8673" spans="9:9" x14ac:dyDescent="0.25">
      <c r="I8673" s="7"/>
    </row>
    <row r="8674" spans="9:9" x14ac:dyDescent="0.25">
      <c r="I8674" s="7"/>
    </row>
    <row r="8675" spans="9:9" x14ac:dyDescent="0.25">
      <c r="I8675" s="7"/>
    </row>
    <row r="8676" spans="9:9" x14ac:dyDescent="0.25">
      <c r="I8676" s="7"/>
    </row>
    <row r="8677" spans="9:9" x14ac:dyDescent="0.25">
      <c r="I8677" s="7"/>
    </row>
    <row r="8678" spans="9:9" x14ac:dyDescent="0.25">
      <c r="I8678" s="7"/>
    </row>
    <row r="8679" spans="9:9" x14ac:dyDescent="0.25">
      <c r="I8679" s="7"/>
    </row>
    <row r="8680" spans="9:9" x14ac:dyDescent="0.25">
      <c r="I8680" s="7"/>
    </row>
    <row r="8681" spans="9:9" x14ac:dyDescent="0.25">
      <c r="I8681" s="7"/>
    </row>
    <row r="8682" spans="9:9" x14ac:dyDescent="0.25">
      <c r="I8682" s="7"/>
    </row>
    <row r="8683" spans="9:9" x14ac:dyDescent="0.25">
      <c r="I8683" s="7"/>
    </row>
    <row r="8684" spans="9:9" x14ac:dyDescent="0.25">
      <c r="I8684" s="7"/>
    </row>
    <row r="8685" spans="9:9" x14ac:dyDescent="0.25">
      <c r="I8685" s="7"/>
    </row>
    <row r="8686" spans="9:9" x14ac:dyDescent="0.25">
      <c r="I8686" s="7"/>
    </row>
    <row r="8687" spans="9:9" x14ac:dyDescent="0.25">
      <c r="I8687" s="7"/>
    </row>
    <row r="8688" spans="9:9" x14ac:dyDescent="0.25">
      <c r="I8688" s="7"/>
    </row>
    <row r="8689" spans="9:9" x14ac:dyDescent="0.25">
      <c r="I8689" s="7"/>
    </row>
    <row r="8690" spans="9:9" x14ac:dyDescent="0.25">
      <c r="I8690" s="7"/>
    </row>
    <row r="8691" spans="9:9" x14ac:dyDescent="0.25">
      <c r="I8691" s="7"/>
    </row>
    <row r="8692" spans="9:9" x14ac:dyDescent="0.25">
      <c r="I8692" s="7"/>
    </row>
    <row r="8693" spans="9:9" x14ac:dyDescent="0.25">
      <c r="I8693" s="7"/>
    </row>
    <row r="8694" spans="9:9" x14ac:dyDescent="0.25">
      <c r="I8694" s="7"/>
    </row>
    <row r="8695" spans="9:9" x14ac:dyDescent="0.25">
      <c r="I8695" s="7"/>
    </row>
    <row r="8696" spans="9:9" x14ac:dyDescent="0.25">
      <c r="I8696" s="7"/>
    </row>
    <row r="8697" spans="9:9" x14ac:dyDescent="0.25">
      <c r="I8697" s="7"/>
    </row>
    <row r="8698" spans="9:9" x14ac:dyDescent="0.25">
      <c r="I8698" s="7"/>
    </row>
    <row r="8699" spans="9:9" x14ac:dyDescent="0.25">
      <c r="I8699" s="7"/>
    </row>
    <row r="8700" spans="9:9" x14ac:dyDescent="0.25">
      <c r="I8700" s="7"/>
    </row>
    <row r="8701" spans="9:9" x14ac:dyDescent="0.25">
      <c r="I8701" s="7"/>
    </row>
    <row r="8702" spans="9:9" x14ac:dyDescent="0.25">
      <c r="I8702" s="7"/>
    </row>
    <row r="8703" spans="9:9" x14ac:dyDescent="0.25">
      <c r="I8703" s="7"/>
    </row>
    <row r="8704" spans="9:9" x14ac:dyDescent="0.25">
      <c r="I8704" s="7"/>
    </row>
    <row r="8705" spans="9:9" x14ac:dyDescent="0.25">
      <c r="I8705" s="7"/>
    </row>
    <row r="8706" spans="9:9" x14ac:dyDescent="0.25">
      <c r="I8706" s="7"/>
    </row>
    <row r="8707" spans="9:9" x14ac:dyDescent="0.25">
      <c r="I8707" s="7"/>
    </row>
    <row r="8708" spans="9:9" x14ac:dyDescent="0.25">
      <c r="I8708" s="7"/>
    </row>
    <row r="8709" spans="9:9" x14ac:dyDescent="0.25">
      <c r="I8709" s="7"/>
    </row>
    <row r="8710" spans="9:9" x14ac:dyDescent="0.25">
      <c r="I8710" s="7"/>
    </row>
    <row r="8711" spans="9:9" x14ac:dyDescent="0.25">
      <c r="I8711" s="7"/>
    </row>
    <row r="8712" spans="9:9" x14ac:dyDescent="0.25">
      <c r="I8712" s="7"/>
    </row>
    <row r="8713" spans="9:9" x14ac:dyDescent="0.25">
      <c r="I8713" s="7"/>
    </row>
    <row r="8714" spans="9:9" x14ac:dyDescent="0.25">
      <c r="I8714" s="7"/>
    </row>
    <row r="8715" spans="9:9" x14ac:dyDescent="0.25">
      <c r="I8715" s="7"/>
    </row>
    <row r="8716" spans="9:9" x14ac:dyDescent="0.25">
      <c r="I8716" s="7"/>
    </row>
    <row r="8717" spans="9:9" x14ac:dyDescent="0.25">
      <c r="I8717" s="7"/>
    </row>
    <row r="8718" spans="9:9" x14ac:dyDescent="0.25">
      <c r="I8718" s="7"/>
    </row>
    <row r="8719" spans="9:9" x14ac:dyDescent="0.25">
      <c r="I8719" s="7"/>
    </row>
    <row r="8720" spans="9:9" x14ac:dyDescent="0.25">
      <c r="I8720" s="7"/>
    </row>
    <row r="8721" spans="9:9" x14ac:dyDescent="0.25">
      <c r="I8721" s="7"/>
    </row>
    <row r="8722" spans="9:9" x14ac:dyDescent="0.25">
      <c r="I8722" s="7"/>
    </row>
    <row r="8723" spans="9:9" x14ac:dyDescent="0.25">
      <c r="I8723" s="7"/>
    </row>
    <row r="8724" spans="9:9" x14ac:dyDescent="0.25">
      <c r="I8724" s="7"/>
    </row>
    <row r="8725" spans="9:9" x14ac:dyDescent="0.25">
      <c r="I8725" s="7"/>
    </row>
    <row r="8726" spans="9:9" x14ac:dyDescent="0.25">
      <c r="I8726" s="7"/>
    </row>
    <row r="8727" spans="9:9" x14ac:dyDescent="0.25">
      <c r="I8727" s="7"/>
    </row>
    <row r="8728" spans="9:9" x14ac:dyDescent="0.25">
      <c r="I8728" s="7"/>
    </row>
    <row r="8729" spans="9:9" x14ac:dyDescent="0.25">
      <c r="I8729" s="7"/>
    </row>
    <row r="8730" spans="9:9" x14ac:dyDescent="0.25">
      <c r="I8730" s="7"/>
    </row>
    <row r="8731" spans="9:9" x14ac:dyDescent="0.25">
      <c r="I8731" s="7"/>
    </row>
    <row r="8732" spans="9:9" x14ac:dyDescent="0.25">
      <c r="I8732" s="7"/>
    </row>
    <row r="8733" spans="9:9" x14ac:dyDescent="0.25">
      <c r="I8733" s="7"/>
    </row>
    <row r="8734" spans="9:9" x14ac:dyDescent="0.25">
      <c r="I8734" s="7"/>
    </row>
    <row r="8735" spans="9:9" x14ac:dyDescent="0.25">
      <c r="I8735" s="7"/>
    </row>
    <row r="8736" spans="9:9" x14ac:dyDescent="0.25">
      <c r="I8736" s="7"/>
    </row>
    <row r="8737" spans="9:9" x14ac:dyDescent="0.25">
      <c r="I8737" s="7"/>
    </row>
    <row r="8738" spans="9:9" x14ac:dyDescent="0.25">
      <c r="I8738" s="7"/>
    </row>
    <row r="8739" spans="9:9" x14ac:dyDescent="0.25">
      <c r="I8739" s="7"/>
    </row>
    <row r="8740" spans="9:9" x14ac:dyDescent="0.25">
      <c r="I8740" s="7"/>
    </row>
    <row r="8741" spans="9:9" x14ac:dyDescent="0.25">
      <c r="I8741" s="7"/>
    </row>
    <row r="8742" spans="9:9" x14ac:dyDescent="0.25">
      <c r="I8742" s="7"/>
    </row>
    <row r="8743" spans="9:9" x14ac:dyDescent="0.25">
      <c r="I8743" s="7"/>
    </row>
    <row r="8744" spans="9:9" x14ac:dyDescent="0.25">
      <c r="I8744" s="7"/>
    </row>
    <row r="8745" spans="9:9" x14ac:dyDescent="0.25">
      <c r="I8745" s="7"/>
    </row>
    <row r="8746" spans="9:9" x14ac:dyDescent="0.25">
      <c r="I8746" s="7"/>
    </row>
    <row r="8747" spans="9:9" x14ac:dyDescent="0.25">
      <c r="I8747" s="7"/>
    </row>
    <row r="8748" spans="9:9" x14ac:dyDescent="0.25">
      <c r="I8748" s="7"/>
    </row>
    <row r="8749" spans="9:9" x14ac:dyDescent="0.25">
      <c r="I8749" s="7"/>
    </row>
    <row r="8750" spans="9:9" x14ac:dyDescent="0.25">
      <c r="I8750" s="7"/>
    </row>
    <row r="8751" spans="9:9" x14ac:dyDescent="0.25">
      <c r="I8751" s="7"/>
    </row>
    <row r="8752" spans="9:9" x14ac:dyDescent="0.25">
      <c r="I8752" s="7"/>
    </row>
    <row r="8753" spans="9:9" x14ac:dyDescent="0.25">
      <c r="I8753" s="7"/>
    </row>
    <row r="8754" spans="9:9" x14ac:dyDescent="0.25">
      <c r="I8754" s="7"/>
    </row>
    <row r="8755" spans="9:9" x14ac:dyDescent="0.25">
      <c r="I8755" s="7"/>
    </row>
    <row r="8756" spans="9:9" x14ac:dyDescent="0.25">
      <c r="I8756" s="7"/>
    </row>
    <row r="8757" spans="9:9" x14ac:dyDescent="0.25">
      <c r="I8757" s="7"/>
    </row>
    <row r="8758" spans="9:9" x14ac:dyDescent="0.25">
      <c r="I8758" s="7"/>
    </row>
    <row r="8759" spans="9:9" x14ac:dyDescent="0.25">
      <c r="I8759" s="7"/>
    </row>
    <row r="8760" spans="9:9" x14ac:dyDescent="0.25">
      <c r="I8760" s="7"/>
    </row>
    <row r="8761" spans="9:9" x14ac:dyDescent="0.25">
      <c r="I8761" s="7"/>
    </row>
    <row r="8762" spans="9:9" x14ac:dyDescent="0.25">
      <c r="I8762" s="7"/>
    </row>
    <row r="8763" spans="9:9" x14ac:dyDescent="0.25">
      <c r="I8763" s="7"/>
    </row>
    <row r="8764" spans="9:9" x14ac:dyDescent="0.25">
      <c r="I8764" s="7"/>
    </row>
    <row r="8765" spans="9:9" x14ac:dyDescent="0.25">
      <c r="I8765" s="7"/>
    </row>
    <row r="8766" spans="9:9" x14ac:dyDescent="0.25">
      <c r="I8766" s="7"/>
    </row>
    <row r="8767" spans="9:9" x14ac:dyDescent="0.25">
      <c r="I8767" s="7"/>
    </row>
    <row r="8768" spans="9:9" x14ac:dyDescent="0.25">
      <c r="I8768" s="7"/>
    </row>
    <row r="8769" spans="9:9" x14ac:dyDescent="0.25">
      <c r="I8769" s="7"/>
    </row>
    <row r="8770" spans="9:9" x14ac:dyDescent="0.25">
      <c r="I8770" s="7"/>
    </row>
    <row r="8771" spans="9:9" x14ac:dyDescent="0.25">
      <c r="I8771" s="7"/>
    </row>
    <row r="8772" spans="9:9" x14ac:dyDescent="0.25">
      <c r="I8772" s="7"/>
    </row>
    <row r="8773" spans="9:9" x14ac:dyDescent="0.25">
      <c r="I8773" s="7"/>
    </row>
    <row r="8774" spans="9:9" x14ac:dyDescent="0.25">
      <c r="I8774" s="7"/>
    </row>
    <row r="8775" spans="9:9" x14ac:dyDescent="0.25">
      <c r="I8775" s="7"/>
    </row>
    <row r="8776" spans="9:9" x14ac:dyDescent="0.25">
      <c r="I8776" s="7"/>
    </row>
    <row r="8777" spans="9:9" x14ac:dyDescent="0.25">
      <c r="I8777" s="7"/>
    </row>
    <row r="8778" spans="9:9" x14ac:dyDescent="0.25">
      <c r="I8778" s="7"/>
    </row>
    <row r="8779" spans="9:9" x14ac:dyDescent="0.25">
      <c r="I8779" s="7"/>
    </row>
    <row r="8780" spans="9:9" x14ac:dyDescent="0.25">
      <c r="I8780" s="7"/>
    </row>
    <row r="8781" spans="9:9" x14ac:dyDescent="0.25">
      <c r="I8781" s="7"/>
    </row>
    <row r="8782" spans="9:9" x14ac:dyDescent="0.25">
      <c r="I8782" s="7"/>
    </row>
    <row r="8783" spans="9:9" x14ac:dyDescent="0.25">
      <c r="I8783" s="7"/>
    </row>
    <row r="8784" spans="9:9" x14ac:dyDescent="0.25">
      <c r="I8784" s="7"/>
    </row>
    <row r="8785" spans="9:9" x14ac:dyDescent="0.25">
      <c r="I8785" s="7"/>
    </row>
    <row r="8786" spans="9:9" x14ac:dyDescent="0.25">
      <c r="I8786" s="7"/>
    </row>
    <row r="8787" spans="9:9" x14ac:dyDescent="0.25">
      <c r="I8787" s="7"/>
    </row>
    <row r="8788" spans="9:9" x14ac:dyDescent="0.25">
      <c r="I8788" s="7"/>
    </row>
    <row r="8789" spans="9:9" x14ac:dyDescent="0.25">
      <c r="I8789" s="7"/>
    </row>
    <row r="8790" spans="9:9" x14ac:dyDescent="0.25">
      <c r="I8790" s="7"/>
    </row>
    <row r="8791" spans="9:9" x14ac:dyDescent="0.25">
      <c r="I8791" s="7"/>
    </row>
    <row r="8792" spans="9:9" x14ac:dyDescent="0.25">
      <c r="I8792" s="7"/>
    </row>
    <row r="8793" spans="9:9" x14ac:dyDescent="0.25">
      <c r="I8793" s="7"/>
    </row>
    <row r="8794" spans="9:9" x14ac:dyDescent="0.25">
      <c r="I8794" s="7"/>
    </row>
    <row r="8795" spans="9:9" x14ac:dyDescent="0.25">
      <c r="I8795" s="7"/>
    </row>
    <row r="8796" spans="9:9" x14ac:dyDescent="0.25">
      <c r="I8796" s="7"/>
    </row>
    <row r="8797" spans="9:9" x14ac:dyDescent="0.25">
      <c r="I8797" s="7"/>
    </row>
    <row r="8798" spans="9:9" x14ac:dyDescent="0.25">
      <c r="I8798" s="7"/>
    </row>
    <row r="8799" spans="9:9" x14ac:dyDescent="0.25">
      <c r="I8799" s="7"/>
    </row>
    <row r="8800" spans="9:9" x14ac:dyDescent="0.25">
      <c r="I8800" s="7"/>
    </row>
    <row r="8801" spans="9:9" x14ac:dyDescent="0.25">
      <c r="I8801" s="7"/>
    </row>
    <row r="8802" spans="9:9" x14ac:dyDescent="0.25">
      <c r="I8802" s="7"/>
    </row>
    <row r="8803" spans="9:9" x14ac:dyDescent="0.25">
      <c r="I8803" s="7"/>
    </row>
    <row r="8804" spans="9:9" x14ac:dyDescent="0.25">
      <c r="I8804" s="7"/>
    </row>
    <row r="8805" spans="9:9" x14ac:dyDescent="0.25">
      <c r="I8805" s="7"/>
    </row>
    <row r="8806" spans="9:9" x14ac:dyDescent="0.25">
      <c r="I8806" s="7"/>
    </row>
    <row r="8807" spans="9:9" x14ac:dyDescent="0.25">
      <c r="I8807" s="7"/>
    </row>
    <row r="8808" spans="9:9" x14ac:dyDescent="0.25">
      <c r="I8808" s="7"/>
    </row>
    <row r="8809" spans="9:9" x14ac:dyDescent="0.25">
      <c r="I8809" s="7"/>
    </row>
    <row r="8810" spans="9:9" x14ac:dyDescent="0.25">
      <c r="I8810" s="7"/>
    </row>
    <row r="8811" spans="9:9" x14ac:dyDescent="0.25">
      <c r="I8811" s="7"/>
    </row>
    <row r="8812" spans="9:9" x14ac:dyDescent="0.25">
      <c r="I8812" s="7"/>
    </row>
    <row r="8813" spans="9:9" x14ac:dyDescent="0.25">
      <c r="I8813" s="7"/>
    </row>
    <row r="8814" spans="9:9" x14ac:dyDescent="0.25">
      <c r="I8814" s="7"/>
    </row>
    <row r="8815" spans="9:9" x14ac:dyDescent="0.25">
      <c r="I8815" s="7"/>
    </row>
    <row r="8816" spans="9:9" x14ac:dyDescent="0.25">
      <c r="I8816" s="7"/>
    </row>
    <row r="8817" spans="9:9" x14ac:dyDescent="0.25">
      <c r="I8817" s="7"/>
    </row>
    <row r="8818" spans="9:9" x14ac:dyDescent="0.25">
      <c r="I8818" s="7"/>
    </row>
    <row r="8819" spans="9:9" x14ac:dyDescent="0.25">
      <c r="I8819" s="7"/>
    </row>
    <row r="8820" spans="9:9" x14ac:dyDescent="0.25">
      <c r="I8820" s="7"/>
    </row>
    <row r="8821" spans="9:9" x14ac:dyDescent="0.25">
      <c r="I8821" s="7"/>
    </row>
    <row r="8822" spans="9:9" x14ac:dyDescent="0.25">
      <c r="I8822" s="7"/>
    </row>
    <row r="8823" spans="9:9" x14ac:dyDescent="0.25">
      <c r="I8823" s="7"/>
    </row>
    <row r="8824" spans="9:9" x14ac:dyDescent="0.25">
      <c r="I8824" s="7"/>
    </row>
    <row r="8825" spans="9:9" x14ac:dyDescent="0.25">
      <c r="I8825" s="7"/>
    </row>
    <row r="8826" spans="9:9" x14ac:dyDescent="0.25">
      <c r="I8826" s="7"/>
    </row>
    <row r="8827" spans="9:9" x14ac:dyDescent="0.25">
      <c r="I8827" s="7"/>
    </row>
    <row r="8828" spans="9:9" x14ac:dyDescent="0.25">
      <c r="I8828" s="7"/>
    </row>
    <row r="8829" spans="9:9" x14ac:dyDescent="0.25">
      <c r="I8829" s="7"/>
    </row>
    <row r="8830" spans="9:9" x14ac:dyDescent="0.25">
      <c r="I8830" s="7"/>
    </row>
    <row r="8831" spans="9:9" x14ac:dyDescent="0.25">
      <c r="I8831" s="7"/>
    </row>
    <row r="8832" spans="9:9" x14ac:dyDescent="0.25">
      <c r="I8832" s="7"/>
    </row>
    <row r="8833" spans="9:9" x14ac:dyDescent="0.25">
      <c r="I8833" s="7"/>
    </row>
    <row r="8834" spans="9:9" x14ac:dyDescent="0.25">
      <c r="I8834" s="7"/>
    </row>
    <row r="8835" spans="9:9" x14ac:dyDescent="0.25">
      <c r="I8835" s="7"/>
    </row>
    <row r="8836" spans="9:9" x14ac:dyDescent="0.25">
      <c r="I8836" s="7"/>
    </row>
    <row r="8837" spans="9:9" x14ac:dyDescent="0.25">
      <c r="I8837" s="7"/>
    </row>
    <row r="8838" spans="9:9" x14ac:dyDescent="0.25">
      <c r="I8838" s="7"/>
    </row>
    <row r="8839" spans="9:9" x14ac:dyDescent="0.25">
      <c r="I8839" s="7"/>
    </row>
    <row r="8840" spans="9:9" x14ac:dyDescent="0.25">
      <c r="I8840" s="7"/>
    </row>
    <row r="8841" spans="9:9" x14ac:dyDescent="0.25">
      <c r="I8841" s="7"/>
    </row>
    <row r="8842" spans="9:9" x14ac:dyDescent="0.25">
      <c r="I8842" s="7"/>
    </row>
    <row r="8843" spans="9:9" x14ac:dyDescent="0.25">
      <c r="I8843" s="7"/>
    </row>
    <row r="8844" spans="9:9" x14ac:dyDescent="0.25">
      <c r="I8844" s="7"/>
    </row>
    <row r="8845" spans="9:9" x14ac:dyDescent="0.25">
      <c r="I8845" s="7"/>
    </row>
    <row r="8846" spans="9:9" x14ac:dyDescent="0.25">
      <c r="I8846" s="7"/>
    </row>
    <row r="8847" spans="9:9" x14ac:dyDescent="0.25">
      <c r="I8847" s="7"/>
    </row>
    <row r="8848" spans="9:9" x14ac:dyDescent="0.25">
      <c r="I8848" s="7"/>
    </row>
    <row r="8849" spans="9:9" x14ac:dyDescent="0.25">
      <c r="I8849" s="7"/>
    </row>
    <row r="8850" spans="9:9" x14ac:dyDescent="0.25">
      <c r="I8850" s="7"/>
    </row>
    <row r="8851" spans="9:9" x14ac:dyDescent="0.25">
      <c r="I8851" s="7"/>
    </row>
    <row r="8852" spans="9:9" x14ac:dyDescent="0.25">
      <c r="I8852" s="7"/>
    </row>
    <row r="8853" spans="9:9" x14ac:dyDescent="0.25">
      <c r="I8853" s="7"/>
    </row>
    <row r="8854" spans="9:9" x14ac:dyDescent="0.25">
      <c r="I8854" s="7"/>
    </row>
    <row r="8855" spans="9:9" x14ac:dyDescent="0.25">
      <c r="I8855" s="7"/>
    </row>
    <row r="8856" spans="9:9" x14ac:dyDescent="0.25">
      <c r="I8856" s="7"/>
    </row>
    <row r="8857" spans="9:9" x14ac:dyDescent="0.25">
      <c r="I8857" s="7"/>
    </row>
    <row r="8858" spans="9:9" x14ac:dyDescent="0.25">
      <c r="I8858" s="7"/>
    </row>
    <row r="8859" spans="9:9" x14ac:dyDescent="0.25">
      <c r="I8859" s="7"/>
    </row>
    <row r="8860" spans="9:9" x14ac:dyDescent="0.25">
      <c r="I8860" s="7"/>
    </row>
    <row r="8861" spans="9:9" x14ac:dyDescent="0.25">
      <c r="I8861" s="7"/>
    </row>
    <row r="8862" spans="9:9" x14ac:dyDescent="0.25">
      <c r="I8862" s="7"/>
    </row>
    <row r="8863" spans="9:9" x14ac:dyDescent="0.25">
      <c r="I8863" s="7"/>
    </row>
    <row r="8864" spans="9:9" x14ac:dyDescent="0.25">
      <c r="I8864" s="7"/>
    </row>
    <row r="8865" spans="9:9" x14ac:dyDescent="0.25">
      <c r="I8865" s="7"/>
    </row>
    <row r="8866" spans="9:9" x14ac:dyDescent="0.25">
      <c r="I8866" s="7"/>
    </row>
    <row r="8867" spans="9:9" x14ac:dyDescent="0.25">
      <c r="I8867" s="7"/>
    </row>
    <row r="8868" spans="9:9" x14ac:dyDescent="0.25">
      <c r="I8868" s="7"/>
    </row>
    <row r="8869" spans="9:9" x14ac:dyDescent="0.25">
      <c r="I8869" s="7"/>
    </row>
    <row r="8870" spans="9:9" x14ac:dyDescent="0.25">
      <c r="I8870" s="7"/>
    </row>
    <row r="8871" spans="9:9" x14ac:dyDescent="0.25">
      <c r="I8871" s="7"/>
    </row>
    <row r="8872" spans="9:9" x14ac:dyDescent="0.25">
      <c r="I8872" s="7"/>
    </row>
    <row r="8873" spans="9:9" x14ac:dyDescent="0.25">
      <c r="I8873" s="7"/>
    </row>
    <row r="8874" spans="9:9" x14ac:dyDescent="0.25">
      <c r="I8874" s="7"/>
    </row>
    <row r="8875" spans="9:9" x14ac:dyDescent="0.25">
      <c r="I8875" s="7"/>
    </row>
    <row r="8876" spans="9:9" x14ac:dyDescent="0.25">
      <c r="I8876" s="7"/>
    </row>
    <row r="8877" spans="9:9" x14ac:dyDescent="0.25">
      <c r="I8877" s="7"/>
    </row>
    <row r="8878" spans="9:9" x14ac:dyDescent="0.25">
      <c r="I8878" s="7"/>
    </row>
    <row r="8879" spans="9:9" x14ac:dyDescent="0.25">
      <c r="I8879" s="7"/>
    </row>
    <row r="8880" spans="9:9" x14ac:dyDescent="0.25">
      <c r="I8880" s="7"/>
    </row>
    <row r="8881" spans="9:9" x14ac:dyDescent="0.25">
      <c r="I8881" s="7"/>
    </row>
    <row r="8882" spans="9:9" x14ac:dyDescent="0.25">
      <c r="I8882" s="7"/>
    </row>
    <row r="8883" spans="9:9" x14ac:dyDescent="0.25">
      <c r="I8883" s="7"/>
    </row>
    <row r="8884" spans="9:9" x14ac:dyDescent="0.25">
      <c r="I8884" s="7"/>
    </row>
    <row r="8885" spans="9:9" x14ac:dyDescent="0.25">
      <c r="I8885" s="7"/>
    </row>
    <row r="8886" spans="9:9" x14ac:dyDescent="0.25">
      <c r="I8886" s="7"/>
    </row>
    <row r="8887" spans="9:9" x14ac:dyDescent="0.25">
      <c r="I8887" s="7"/>
    </row>
    <row r="8888" spans="9:9" x14ac:dyDescent="0.25">
      <c r="I8888" s="7"/>
    </row>
    <row r="8889" spans="9:9" x14ac:dyDescent="0.25">
      <c r="I8889" s="7"/>
    </row>
    <row r="8890" spans="9:9" x14ac:dyDescent="0.25">
      <c r="I8890" s="7"/>
    </row>
    <row r="8891" spans="9:9" x14ac:dyDescent="0.25">
      <c r="I8891" s="7"/>
    </row>
    <row r="8892" spans="9:9" x14ac:dyDescent="0.25">
      <c r="I8892" s="7"/>
    </row>
    <row r="8893" spans="9:9" x14ac:dyDescent="0.25">
      <c r="I8893" s="7"/>
    </row>
    <row r="8894" spans="9:9" x14ac:dyDescent="0.25">
      <c r="I8894" s="7"/>
    </row>
    <row r="8895" spans="9:9" x14ac:dyDescent="0.25">
      <c r="I8895" s="7"/>
    </row>
    <row r="8896" spans="9:9" x14ac:dyDescent="0.25">
      <c r="I8896" s="7"/>
    </row>
    <row r="8897" spans="9:9" x14ac:dyDescent="0.25">
      <c r="I8897" s="7"/>
    </row>
    <row r="8898" spans="9:9" x14ac:dyDescent="0.25">
      <c r="I8898" s="7"/>
    </row>
    <row r="8899" spans="9:9" x14ac:dyDescent="0.25">
      <c r="I8899" s="7"/>
    </row>
    <row r="8900" spans="9:9" x14ac:dyDescent="0.25">
      <c r="I8900" s="7"/>
    </row>
    <row r="8901" spans="9:9" x14ac:dyDescent="0.25">
      <c r="I8901" s="7"/>
    </row>
    <row r="8902" spans="9:9" x14ac:dyDescent="0.25">
      <c r="I8902" s="7"/>
    </row>
    <row r="8903" spans="9:9" x14ac:dyDescent="0.25">
      <c r="I8903" s="7"/>
    </row>
    <row r="8904" spans="9:9" x14ac:dyDescent="0.25">
      <c r="I8904" s="7"/>
    </row>
    <row r="8905" spans="9:9" x14ac:dyDescent="0.25">
      <c r="I8905" s="7"/>
    </row>
    <row r="8906" spans="9:9" x14ac:dyDescent="0.25">
      <c r="I8906" s="7"/>
    </row>
    <row r="8907" spans="9:9" x14ac:dyDescent="0.25">
      <c r="I8907" s="7"/>
    </row>
    <row r="8908" spans="9:9" x14ac:dyDescent="0.25">
      <c r="I8908" s="7"/>
    </row>
    <row r="8909" spans="9:9" x14ac:dyDescent="0.25">
      <c r="I8909" s="7"/>
    </row>
    <row r="8910" spans="9:9" x14ac:dyDescent="0.25">
      <c r="I8910" s="7"/>
    </row>
    <row r="8911" spans="9:9" x14ac:dyDescent="0.25">
      <c r="I8911" s="7"/>
    </row>
    <row r="8912" spans="9:9" x14ac:dyDescent="0.25">
      <c r="I8912" s="7"/>
    </row>
    <row r="8913" spans="9:9" x14ac:dyDescent="0.25">
      <c r="I8913" s="7"/>
    </row>
    <row r="8914" spans="9:9" x14ac:dyDescent="0.25">
      <c r="I8914" s="7"/>
    </row>
    <row r="8915" spans="9:9" x14ac:dyDescent="0.25">
      <c r="I8915" s="7"/>
    </row>
    <row r="8916" spans="9:9" x14ac:dyDescent="0.25">
      <c r="I8916" s="7"/>
    </row>
    <row r="8917" spans="9:9" x14ac:dyDescent="0.25">
      <c r="I8917" s="7"/>
    </row>
    <row r="8918" spans="9:9" x14ac:dyDescent="0.25">
      <c r="I8918" s="7"/>
    </row>
    <row r="8919" spans="9:9" x14ac:dyDescent="0.25">
      <c r="I8919" s="7"/>
    </row>
    <row r="8920" spans="9:9" x14ac:dyDescent="0.25">
      <c r="I8920" s="7"/>
    </row>
    <row r="8921" spans="9:9" x14ac:dyDescent="0.25">
      <c r="I8921" s="7"/>
    </row>
    <row r="8922" spans="9:9" x14ac:dyDescent="0.25">
      <c r="I8922" s="7"/>
    </row>
    <row r="8923" spans="9:9" x14ac:dyDescent="0.25">
      <c r="I8923" s="7"/>
    </row>
    <row r="8924" spans="9:9" x14ac:dyDescent="0.25">
      <c r="I8924" s="7"/>
    </row>
    <row r="8925" spans="9:9" x14ac:dyDescent="0.25">
      <c r="I8925" s="7"/>
    </row>
    <row r="8926" spans="9:9" x14ac:dyDescent="0.25">
      <c r="I8926" s="7"/>
    </row>
    <row r="8927" spans="9:9" x14ac:dyDescent="0.25">
      <c r="I8927" s="7"/>
    </row>
    <row r="8928" spans="9:9" x14ac:dyDescent="0.25">
      <c r="I8928" s="7"/>
    </row>
    <row r="8929" spans="9:9" x14ac:dyDescent="0.25">
      <c r="I8929" s="7"/>
    </row>
    <row r="8930" spans="9:9" x14ac:dyDescent="0.25">
      <c r="I8930" s="7"/>
    </row>
    <row r="8931" spans="9:9" x14ac:dyDescent="0.25">
      <c r="I8931" s="7"/>
    </row>
    <row r="8932" spans="9:9" x14ac:dyDescent="0.25">
      <c r="I8932" s="7"/>
    </row>
    <row r="8933" spans="9:9" x14ac:dyDescent="0.25">
      <c r="I8933" s="7"/>
    </row>
    <row r="8934" spans="9:9" x14ac:dyDescent="0.25">
      <c r="I8934" s="7"/>
    </row>
    <row r="8935" spans="9:9" x14ac:dyDescent="0.25">
      <c r="I8935" s="7"/>
    </row>
    <row r="8936" spans="9:9" x14ac:dyDescent="0.25">
      <c r="I8936" s="7"/>
    </row>
    <row r="8937" spans="9:9" x14ac:dyDescent="0.25">
      <c r="I8937" s="7"/>
    </row>
    <row r="8938" spans="9:9" x14ac:dyDescent="0.25">
      <c r="I8938" s="7"/>
    </row>
    <row r="8939" spans="9:9" x14ac:dyDescent="0.25">
      <c r="I8939" s="7"/>
    </row>
    <row r="8940" spans="9:9" x14ac:dyDescent="0.25">
      <c r="I8940" s="7"/>
    </row>
    <row r="8941" spans="9:9" x14ac:dyDescent="0.25">
      <c r="I8941" s="7"/>
    </row>
    <row r="8942" spans="9:9" x14ac:dyDescent="0.25">
      <c r="I8942" s="7"/>
    </row>
    <row r="8943" spans="9:9" x14ac:dyDescent="0.25">
      <c r="I8943" s="7"/>
    </row>
    <row r="8944" spans="9:9" x14ac:dyDescent="0.25">
      <c r="I8944" s="7"/>
    </row>
    <row r="8945" spans="9:9" x14ac:dyDescent="0.25">
      <c r="I8945" s="7"/>
    </row>
    <row r="8946" spans="9:9" x14ac:dyDescent="0.25">
      <c r="I8946" s="7"/>
    </row>
    <row r="8947" spans="9:9" x14ac:dyDescent="0.25">
      <c r="I8947" s="7"/>
    </row>
    <row r="8948" spans="9:9" x14ac:dyDescent="0.25">
      <c r="I8948" s="7"/>
    </row>
    <row r="8949" spans="9:9" x14ac:dyDescent="0.25">
      <c r="I8949" s="7"/>
    </row>
    <row r="8950" spans="9:9" x14ac:dyDescent="0.25">
      <c r="I8950" s="7"/>
    </row>
    <row r="8951" spans="9:9" x14ac:dyDescent="0.25">
      <c r="I8951" s="7"/>
    </row>
    <row r="8952" spans="9:9" x14ac:dyDescent="0.25">
      <c r="I8952" s="7"/>
    </row>
    <row r="8953" spans="9:9" x14ac:dyDescent="0.25">
      <c r="I8953" s="7"/>
    </row>
    <row r="8954" spans="9:9" x14ac:dyDescent="0.25">
      <c r="I8954" s="7"/>
    </row>
    <row r="8955" spans="9:9" x14ac:dyDescent="0.25">
      <c r="I8955" s="7"/>
    </row>
    <row r="8956" spans="9:9" x14ac:dyDescent="0.25">
      <c r="I8956" s="7"/>
    </row>
    <row r="8957" spans="9:9" x14ac:dyDescent="0.25">
      <c r="I8957" s="7"/>
    </row>
    <row r="8958" spans="9:9" x14ac:dyDescent="0.25">
      <c r="I8958" s="7"/>
    </row>
    <row r="8959" spans="9:9" x14ac:dyDescent="0.25">
      <c r="I8959" s="7"/>
    </row>
    <row r="8960" spans="9:9" x14ac:dyDescent="0.25">
      <c r="I8960" s="7"/>
    </row>
    <row r="8961" spans="9:9" x14ac:dyDescent="0.25">
      <c r="I8961" s="7"/>
    </row>
    <row r="8962" spans="9:9" x14ac:dyDescent="0.25">
      <c r="I8962" s="7"/>
    </row>
    <row r="8963" spans="9:9" x14ac:dyDescent="0.25">
      <c r="I8963" s="7"/>
    </row>
    <row r="8964" spans="9:9" x14ac:dyDescent="0.25">
      <c r="I8964" s="7"/>
    </row>
    <row r="8965" spans="9:9" x14ac:dyDescent="0.25">
      <c r="I8965" s="7"/>
    </row>
    <row r="8966" spans="9:9" x14ac:dyDescent="0.25">
      <c r="I8966" s="7"/>
    </row>
    <row r="8967" spans="9:9" x14ac:dyDescent="0.25">
      <c r="I8967" s="7"/>
    </row>
    <row r="8968" spans="9:9" x14ac:dyDescent="0.25">
      <c r="I8968" s="7"/>
    </row>
    <row r="8969" spans="9:9" x14ac:dyDescent="0.25">
      <c r="I8969" s="7"/>
    </row>
    <row r="8970" spans="9:9" x14ac:dyDescent="0.25">
      <c r="I8970" s="7"/>
    </row>
    <row r="8971" spans="9:9" x14ac:dyDescent="0.25">
      <c r="I8971" s="7"/>
    </row>
    <row r="8972" spans="9:9" x14ac:dyDescent="0.25">
      <c r="I8972" s="7"/>
    </row>
    <row r="8973" spans="9:9" x14ac:dyDescent="0.25">
      <c r="I8973" s="7"/>
    </row>
    <row r="8974" spans="9:9" x14ac:dyDescent="0.25">
      <c r="I8974" s="7"/>
    </row>
    <row r="8975" spans="9:9" x14ac:dyDescent="0.25">
      <c r="I8975" s="7"/>
    </row>
    <row r="8976" spans="9:9" x14ac:dyDescent="0.25">
      <c r="I8976" s="7"/>
    </row>
    <row r="8977" spans="9:9" x14ac:dyDescent="0.25">
      <c r="I8977" s="7"/>
    </row>
    <row r="8978" spans="9:9" x14ac:dyDescent="0.25">
      <c r="I8978" s="7"/>
    </row>
    <row r="8979" spans="9:9" x14ac:dyDescent="0.25">
      <c r="I8979" s="7"/>
    </row>
    <row r="8980" spans="9:9" x14ac:dyDescent="0.25">
      <c r="I8980" s="7"/>
    </row>
    <row r="8981" spans="9:9" x14ac:dyDescent="0.25">
      <c r="I8981" s="7"/>
    </row>
    <row r="8982" spans="9:9" x14ac:dyDescent="0.25">
      <c r="I8982" s="7"/>
    </row>
    <row r="8983" spans="9:9" x14ac:dyDescent="0.25">
      <c r="I8983" s="7"/>
    </row>
    <row r="8984" spans="9:9" x14ac:dyDescent="0.25">
      <c r="I8984" s="7"/>
    </row>
    <row r="8985" spans="9:9" x14ac:dyDescent="0.25">
      <c r="I8985" s="7"/>
    </row>
    <row r="8986" spans="9:9" x14ac:dyDescent="0.25">
      <c r="I8986" s="7"/>
    </row>
    <row r="8987" spans="9:9" x14ac:dyDescent="0.25">
      <c r="I8987" s="7"/>
    </row>
    <row r="8988" spans="9:9" x14ac:dyDescent="0.25">
      <c r="I8988" s="7"/>
    </row>
    <row r="8989" spans="9:9" x14ac:dyDescent="0.25">
      <c r="I8989" s="7"/>
    </row>
    <row r="8990" spans="9:9" x14ac:dyDescent="0.25">
      <c r="I8990" s="7"/>
    </row>
    <row r="8991" spans="9:9" x14ac:dyDescent="0.25">
      <c r="I8991" s="7"/>
    </row>
    <row r="8992" spans="9:9" x14ac:dyDescent="0.25">
      <c r="I8992" s="7"/>
    </row>
    <row r="8993" spans="9:9" x14ac:dyDescent="0.25">
      <c r="I8993" s="7"/>
    </row>
    <row r="8994" spans="9:9" x14ac:dyDescent="0.25">
      <c r="I8994" s="7"/>
    </row>
    <row r="8995" spans="9:9" x14ac:dyDescent="0.25">
      <c r="I8995" s="7"/>
    </row>
    <row r="8996" spans="9:9" x14ac:dyDescent="0.25">
      <c r="I8996" s="7"/>
    </row>
    <row r="8997" spans="9:9" x14ac:dyDescent="0.25">
      <c r="I8997" s="7"/>
    </row>
    <row r="8998" spans="9:9" x14ac:dyDescent="0.25">
      <c r="I8998" s="7"/>
    </row>
    <row r="8999" spans="9:9" x14ac:dyDescent="0.25">
      <c r="I8999" s="7"/>
    </row>
    <row r="9000" spans="9:9" x14ac:dyDescent="0.25">
      <c r="I9000" s="7"/>
    </row>
    <row r="9001" spans="9:9" x14ac:dyDescent="0.25">
      <c r="I9001" s="7"/>
    </row>
    <row r="9002" spans="9:9" x14ac:dyDescent="0.25">
      <c r="I9002" s="7"/>
    </row>
    <row r="9003" spans="9:9" x14ac:dyDescent="0.25">
      <c r="I9003" s="7"/>
    </row>
    <row r="9004" spans="9:9" x14ac:dyDescent="0.25">
      <c r="I9004" s="7"/>
    </row>
    <row r="9005" spans="9:9" x14ac:dyDescent="0.25">
      <c r="I9005" s="7"/>
    </row>
    <row r="9006" spans="9:9" x14ac:dyDescent="0.25">
      <c r="I9006" s="7"/>
    </row>
    <row r="9007" spans="9:9" x14ac:dyDescent="0.25">
      <c r="I9007" s="7"/>
    </row>
    <row r="9008" spans="9:9" x14ac:dyDescent="0.25">
      <c r="I9008" s="7"/>
    </row>
    <row r="9009" spans="9:9" x14ac:dyDescent="0.25">
      <c r="I9009" s="7"/>
    </row>
    <row r="9010" spans="9:9" x14ac:dyDescent="0.25">
      <c r="I9010" s="7"/>
    </row>
    <row r="9011" spans="9:9" x14ac:dyDescent="0.25">
      <c r="I9011" s="7"/>
    </row>
    <row r="9012" spans="9:9" x14ac:dyDescent="0.25">
      <c r="I9012" s="7"/>
    </row>
    <row r="9013" spans="9:9" x14ac:dyDescent="0.25">
      <c r="I9013" s="7"/>
    </row>
    <row r="9014" spans="9:9" x14ac:dyDescent="0.25">
      <c r="I9014" s="7"/>
    </row>
    <row r="9015" spans="9:9" x14ac:dyDescent="0.25">
      <c r="I9015" s="7"/>
    </row>
    <row r="9016" spans="9:9" x14ac:dyDescent="0.25">
      <c r="I9016" s="7"/>
    </row>
    <row r="9017" spans="9:9" x14ac:dyDescent="0.25">
      <c r="I9017" s="7"/>
    </row>
    <row r="9018" spans="9:9" x14ac:dyDescent="0.25">
      <c r="I9018" s="7"/>
    </row>
    <row r="9019" spans="9:9" x14ac:dyDescent="0.25">
      <c r="I9019" s="7"/>
    </row>
    <row r="9020" spans="9:9" x14ac:dyDescent="0.25">
      <c r="I9020" s="7"/>
    </row>
    <row r="9021" spans="9:9" x14ac:dyDescent="0.25">
      <c r="I9021" s="7"/>
    </row>
    <row r="9022" spans="9:9" x14ac:dyDescent="0.25">
      <c r="I9022" s="7"/>
    </row>
    <row r="9023" spans="9:9" x14ac:dyDescent="0.25">
      <c r="I9023" s="7"/>
    </row>
    <row r="9024" spans="9:9" x14ac:dyDescent="0.25">
      <c r="I9024" s="7"/>
    </row>
    <row r="9025" spans="9:9" x14ac:dyDescent="0.25">
      <c r="I9025" s="7"/>
    </row>
    <row r="9026" spans="9:9" x14ac:dyDescent="0.25">
      <c r="I9026" s="7"/>
    </row>
    <row r="9027" spans="9:9" x14ac:dyDescent="0.25">
      <c r="I9027" s="7"/>
    </row>
    <row r="9028" spans="9:9" x14ac:dyDescent="0.25">
      <c r="I9028" s="7"/>
    </row>
    <row r="9029" spans="9:9" x14ac:dyDescent="0.25">
      <c r="I9029" s="7"/>
    </row>
    <row r="9030" spans="9:9" x14ac:dyDescent="0.25">
      <c r="I9030" s="7"/>
    </row>
    <row r="9031" spans="9:9" x14ac:dyDescent="0.25">
      <c r="I9031" s="7"/>
    </row>
    <row r="9032" spans="9:9" x14ac:dyDescent="0.25">
      <c r="I9032" s="7"/>
    </row>
    <row r="9033" spans="9:9" x14ac:dyDescent="0.25">
      <c r="I9033" s="7"/>
    </row>
    <row r="9034" spans="9:9" x14ac:dyDescent="0.25">
      <c r="I9034" s="7"/>
    </row>
    <row r="9035" spans="9:9" x14ac:dyDescent="0.25">
      <c r="I9035" s="7"/>
    </row>
    <row r="9036" spans="9:9" x14ac:dyDescent="0.25">
      <c r="I9036" s="7"/>
    </row>
    <row r="9037" spans="9:9" x14ac:dyDescent="0.25">
      <c r="I9037" s="7"/>
    </row>
    <row r="9038" spans="9:9" x14ac:dyDescent="0.25">
      <c r="I9038" s="7"/>
    </row>
    <row r="9039" spans="9:9" x14ac:dyDescent="0.25">
      <c r="I9039" s="7"/>
    </row>
    <row r="9040" spans="9:9" x14ac:dyDescent="0.25">
      <c r="I9040" s="7"/>
    </row>
    <row r="9041" spans="9:9" x14ac:dyDescent="0.25">
      <c r="I9041" s="7"/>
    </row>
    <row r="9042" spans="9:9" x14ac:dyDescent="0.25">
      <c r="I9042" s="7"/>
    </row>
    <row r="9043" spans="9:9" x14ac:dyDescent="0.25">
      <c r="I9043" s="7"/>
    </row>
    <row r="9044" spans="9:9" x14ac:dyDescent="0.25">
      <c r="I9044" s="7"/>
    </row>
    <row r="9045" spans="9:9" x14ac:dyDescent="0.25">
      <c r="I9045" s="7"/>
    </row>
    <row r="9046" spans="9:9" x14ac:dyDescent="0.25">
      <c r="I9046" s="7"/>
    </row>
    <row r="9047" spans="9:9" x14ac:dyDescent="0.25">
      <c r="I9047" s="7"/>
    </row>
    <row r="9048" spans="9:9" x14ac:dyDescent="0.25">
      <c r="I9048" s="7"/>
    </row>
    <row r="9049" spans="9:9" x14ac:dyDescent="0.25">
      <c r="I9049" s="7"/>
    </row>
    <row r="9050" spans="9:9" x14ac:dyDescent="0.25">
      <c r="I9050" s="7"/>
    </row>
    <row r="9051" spans="9:9" x14ac:dyDescent="0.25">
      <c r="I9051" s="7"/>
    </row>
    <row r="9052" spans="9:9" x14ac:dyDescent="0.25">
      <c r="I9052" s="7"/>
    </row>
    <row r="9053" spans="9:9" x14ac:dyDescent="0.25">
      <c r="I9053" s="7"/>
    </row>
    <row r="9054" spans="9:9" x14ac:dyDescent="0.25">
      <c r="I9054" s="7"/>
    </row>
    <row r="9055" spans="9:9" x14ac:dyDescent="0.25">
      <c r="I9055" s="7"/>
    </row>
    <row r="9056" spans="9:9" x14ac:dyDescent="0.25">
      <c r="I9056" s="7"/>
    </row>
    <row r="9057" spans="9:9" x14ac:dyDescent="0.25">
      <c r="I9057" s="7"/>
    </row>
    <row r="9058" spans="9:9" x14ac:dyDescent="0.25">
      <c r="I9058" s="7"/>
    </row>
    <row r="9059" spans="9:9" x14ac:dyDescent="0.25">
      <c r="I9059" s="7"/>
    </row>
    <row r="9060" spans="9:9" x14ac:dyDescent="0.25">
      <c r="I9060" s="7"/>
    </row>
    <row r="9061" spans="9:9" x14ac:dyDescent="0.25">
      <c r="I9061" s="7"/>
    </row>
    <row r="9062" spans="9:9" x14ac:dyDescent="0.25">
      <c r="I9062" s="7"/>
    </row>
    <row r="9063" spans="9:9" x14ac:dyDescent="0.25">
      <c r="I9063" s="7"/>
    </row>
    <row r="9064" spans="9:9" x14ac:dyDescent="0.25">
      <c r="I9064" s="7"/>
    </row>
    <row r="9065" spans="9:9" x14ac:dyDescent="0.25">
      <c r="I9065" s="7"/>
    </row>
    <row r="9066" spans="9:9" x14ac:dyDescent="0.25">
      <c r="I9066" s="7"/>
    </row>
    <row r="9067" spans="9:9" x14ac:dyDescent="0.25">
      <c r="I9067" s="7"/>
    </row>
    <row r="9068" spans="9:9" x14ac:dyDescent="0.25">
      <c r="I9068" s="7"/>
    </row>
    <row r="9069" spans="9:9" x14ac:dyDescent="0.25">
      <c r="I9069" s="7"/>
    </row>
    <row r="9070" spans="9:9" x14ac:dyDescent="0.25">
      <c r="I9070" s="7"/>
    </row>
    <row r="9071" spans="9:9" x14ac:dyDescent="0.25">
      <c r="I9071" s="7"/>
    </row>
    <row r="9072" spans="9:9" x14ac:dyDescent="0.25">
      <c r="I9072" s="7"/>
    </row>
    <row r="9073" spans="9:9" x14ac:dyDescent="0.25">
      <c r="I9073" s="7"/>
    </row>
    <row r="9074" spans="9:9" x14ac:dyDescent="0.25">
      <c r="I9074" s="7"/>
    </row>
    <row r="9075" spans="9:9" x14ac:dyDescent="0.25">
      <c r="I9075" s="7"/>
    </row>
    <row r="9076" spans="9:9" x14ac:dyDescent="0.25">
      <c r="I9076" s="7"/>
    </row>
    <row r="9077" spans="9:9" x14ac:dyDescent="0.25">
      <c r="I9077" s="7"/>
    </row>
    <row r="9078" spans="9:9" x14ac:dyDescent="0.25">
      <c r="I9078" s="7"/>
    </row>
    <row r="9079" spans="9:9" x14ac:dyDescent="0.25">
      <c r="I9079" s="7"/>
    </row>
    <row r="9080" spans="9:9" x14ac:dyDescent="0.25">
      <c r="I9080" s="7"/>
    </row>
    <row r="9081" spans="9:9" x14ac:dyDescent="0.25">
      <c r="I9081" s="7"/>
    </row>
    <row r="9082" spans="9:9" x14ac:dyDescent="0.25">
      <c r="I9082" s="7"/>
    </row>
    <row r="9083" spans="9:9" x14ac:dyDescent="0.25">
      <c r="I9083" s="7"/>
    </row>
    <row r="9084" spans="9:9" x14ac:dyDescent="0.25">
      <c r="I9084" s="7"/>
    </row>
    <row r="9085" spans="9:9" x14ac:dyDescent="0.25">
      <c r="I9085" s="7"/>
    </row>
    <row r="9086" spans="9:9" x14ac:dyDescent="0.25">
      <c r="I9086" s="7"/>
    </row>
    <row r="9087" spans="9:9" x14ac:dyDescent="0.25">
      <c r="I9087" s="7"/>
    </row>
    <row r="9088" spans="9:9" x14ac:dyDescent="0.25">
      <c r="I9088" s="7"/>
    </row>
    <row r="9089" spans="9:9" x14ac:dyDescent="0.25">
      <c r="I9089" s="7"/>
    </row>
    <row r="9090" spans="9:9" x14ac:dyDescent="0.25">
      <c r="I9090" s="7"/>
    </row>
    <row r="9091" spans="9:9" x14ac:dyDescent="0.25">
      <c r="I9091" s="7"/>
    </row>
    <row r="9092" spans="9:9" x14ac:dyDescent="0.25">
      <c r="I9092" s="7"/>
    </row>
    <row r="9093" spans="9:9" x14ac:dyDescent="0.25">
      <c r="I9093" s="7"/>
    </row>
    <row r="9094" spans="9:9" x14ac:dyDescent="0.25">
      <c r="I9094" s="7"/>
    </row>
    <row r="9095" spans="9:9" x14ac:dyDescent="0.25">
      <c r="I9095" s="7"/>
    </row>
    <row r="9096" spans="9:9" x14ac:dyDescent="0.25">
      <c r="I9096" s="7"/>
    </row>
    <row r="9097" spans="9:9" x14ac:dyDescent="0.25">
      <c r="I9097" s="7"/>
    </row>
    <row r="9098" spans="9:9" x14ac:dyDescent="0.25">
      <c r="I9098" s="7"/>
    </row>
    <row r="9099" spans="9:9" x14ac:dyDescent="0.25">
      <c r="I9099" s="7"/>
    </row>
    <row r="9100" spans="9:9" x14ac:dyDescent="0.25">
      <c r="I9100" s="7"/>
    </row>
    <row r="9101" spans="9:9" x14ac:dyDescent="0.25">
      <c r="I9101" s="7"/>
    </row>
    <row r="9102" spans="9:9" x14ac:dyDescent="0.25">
      <c r="I9102" s="7"/>
    </row>
    <row r="9103" spans="9:9" x14ac:dyDescent="0.25">
      <c r="I9103" s="7"/>
    </row>
    <row r="9104" spans="9:9" x14ac:dyDescent="0.25">
      <c r="I9104" s="7"/>
    </row>
    <row r="9105" spans="9:9" x14ac:dyDescent="0.25">
      <c r="I9105" s="7"/>
    </row>
    <row r="9106" spans="9:9" x14ac:dyDescent="0.25">
      <c r="I9106" s="7"/>
    </row>
    <row r="9107" spans="9:9" x14ac:dyDescent="0.25">
      <c r="I9107" s="7"/>
    </row>
    <row r="9108" spans="9:9" x14ac:dyDescent="0.25">
      <c r="I9108" s="7"/>
    </row>
    <row r="9109" spans="9:9" x14ac:dyDescent="0.25">
      <c r="I9109" s="7"/>
    </row>
    <row r="9110" spans="9:9" x14ac:dyDescent="0.25">
      <c r="I9110" s="7"/>
    </row>
    <row r="9111" spans="9:9" x14ac:dyDescent="0.25">
      <c r="I9111" s="7"/>
    </row>
    <row r="9112" spans="9:9" x14ac:dyDescent="0.25">
      <c r="I9112" s="7"/>
    </row>
    <row r="9113" spans="9:9" x14ac:dyDescent="0.25">
      <c r="I9113" s="7"/>
    </row>
    <row r="9114" spans="9:9" x14ac:dyDescent="0.25">
      <c r="I9114" s="7"/>
    </row>
    <row r="9115" spans="9:9" x14ac:dyDescent="0.25">
      <c r="I9115" s="7"/>
    </row>
    <row r="9116" spans="9:9" x14ac:dyDescent="0.25">
      <c r="I9116" s="7"/>
    </row>
    <row r="9117" spans="9:9" x14ac:dyDescent="0.25">
      <c r="I9117" s="7"/>
    </row>
    <row r="9118" spans="9:9" x14ac:dyDescent="0.25">
      <c r="I9118" s="7"/>
    </row>
    <row r="9119" spans="9:9" x14ac:dyDescent="0.25">
      <c r="I9119" s="7"/>
    </row>
    <row r="9120" spans="9:9" x14ac:dyDescent="0.25">
      <c r="I9120" s="7"/>
    </row>
    <row r="9121" spans="9:9" x14ac:dyDescent="0.25">
      <c r="I9121" s="7"/>
    </row>
    <row r="9122" spans="9:9" x14ac:dyDescent="0.25">
      <c r="I9122" s="7"/>
    </row>
    <row r="9123" spans="9:9" x14ac:dyDescent="0.25">
      <c r="I9123" s="7"/>
    </row>
    <row r="9124" spans="9:9" x14ac:dyDescent="0.25">
      <c r="I9124" s="7"/>
    </row>
    <row r="9125" spans="9:9" x14ac:dyDescent="0.25">
      <c r="I9125" s="7"/>
    </row>
    <row r="9126" spans="9:9" x14ac:dyDescent="0.25">
      <c r="I9126" s="7"/>
    </row>
    <row r="9127" spans="9:9" x14ac:dyDescent="0.25">
      <c r="I9127" s="7"/>
    </row>
    <row r="9128" spans="9:9" x14ac:dyDescent="0.25">
      <c r="I9128" s="7"/>
    </row>
    <row r="9129" spans="9:9" x14ac:dyDescent="0.25">
      <c r="I9129" s="7"/>
    </row>
    <row r="9130" spans="9:9" x14ac:dyDescent="0.25">
      <c r="I9130" s="7"/>
    </row>
    <row r="9131" spans="9:9" x14ac:dyDescent="0.25">
      <c r="I9131" s="7"/>
    </row>
    <row r="9132" spans="9:9" x14ac:dyDescent="0.25">
      <c r="I9132" s="7"/>
    </row>
    <row r="9133" spans="9:9" x14ac:dyDescent="0.25">
      <c r="I9133" s="7"/>
    </row>
    <row r="9134" spans="9:9" x14ac:dyDescent="0.25">
      <c r="I9134" s="7"/>
    </row>
    <row r="9135" spans="9:9" x14ac:dyDescent="0.25">
      <c r="I9135" s="7"/>
    </row>
    <row r="9136" spans="9:9" x14ac:dyDescent="0.25">
      <c r="I9136" s="7"/>
    </row>
    <row r="9137" spans="9:9" x14ac:dyDescent="0.25">
      <c r="I9137" s="7"/>
    </row>
    <row r="9138" spans="9:9" x14ac:dyDescent="0.25">
      <c r="I9138" s="7"/>
    </row>
    <row r="9139" spans="9:9" x14ac:dyDescent="0.25">
      <c r="I9139" s="7"/>
    </row>
    <row r="9140" spans="9:9" x14ac:dyDescent="0.25">
      <c r="I9140" s="7"/>
    </row>
    <row r="9141" spans="9:9" x14ac:dyDescent="0.25">
      <c r="I9141" s="7"/>
    </row>
    <row r="9142" spans="9:9" x14ac:dyDescent="0.25">
      <c r="I9142" s="7"/>
    </row>
    <row r="9143" spans="9:9" x14ac:dyDescent="0.25">
      <c r="I9143" s="7"/>
    </row>
    <row r="9144" spans="9:9" x14ac:dyDescent="0.25">
      <c r="I9144" s="7"/>
    </row>
    <row r="9145" spans="9:9" x14ac:dyDescent="0.25">
      <c r="I9145" s="7"/>
    </row>
    <row r="9146" spans="9:9" x14ac:dyDescent="0.25">
      <c r="I9146" s="7"/>
    </row>
    <row r="9147" spans="9:9" x14ac:dyDescent="0.25">
      <c r="I9147" s="7"/>
    </row>
    <row r="9148" spans="9:9" x14ac:dyDescent="0.25">
      <c r="I9148" s="7"/>
    </row>
    <row r="9149" spans="9:9" x14ac:dyDescent="0.25">
      <c r="I9149" s="7"/>
    </row>
    <row r="9150" spans="9:9" x14ac:dyDescent="0.25">
      <c r="I9150" s="7"/>
    </row>
    <row r="9151" spans="9:9" x14ac:dyDescent="0.25">
      <c r="I9151" s="7"/>
    </row>
    <row r="9152" spans="9:9" x14ac:dyDescent="0.25">
      <c r="I9152" s="7"/>
    </row>
    <row r="9153" spans="9:9" x14ac:dyDescent="0.25">
      <c r="I9153" s="7"/>
    </row>
    <row r="9154" spans="9:9" x14ac:dyDescent="0.25">
      <c r="I9154" s="7"/>
    </row>
    <row r="9155" spans="9:9" x14ac:dyDescent="0.25">
      <c r="I9155" s="7"/>
    </row>
    <row r="9156" spans="9:9" x14ac:dyDescent="0.25">
      <c r="I9156" s="7"/>
    </row>
    <row r="9157" spans="9:9" x14ac:dyDescent="0.25">
      <c r="I9157" s="7"/>
    </row>
    <row r="9158" spans="9:9" x14ac:dyDescent="0.25">
      <c r="I9158" s="7"/>
    </row>
    <row r="9159" spans="9:9" x14ac:dyDescent="0.25">
      <c r="I9159" s="7"/>
    </row>
    <row r="9160" spans="9:9" x14ac:dyDescent="0.25">
      <c r="I9160" s="7"/>
    </row>
    <row r="9161" spans="9:9" x14ac:dyDescent="0.25">
      <c r="I9161" s="7"/>
    </row>
    <row r="9162" spans="9:9" x14ac:dyDescent="0.25">
      <c r="I9162" s="7"/>
    </row>
    <row r="9163" spans="9:9" x14ac:dyDescent="0.25">
      <c r="I9163" s="7"/>
    </row>
    <row r="9164" spans="9:9" x14ac:dyDescent="0.25">
      <c r="I9164" s="7"/>
    </row>
    <row r="9165" spans="9:9" x14ac:dyDescent="0.25">
      <c r="I9165" s="7"/>
    </row>
    <row r="9166" spans="9:9" x14ac:dyDescent="0.25">
      <c r="I9166" s="7"/>
    </row>
    <row r="9167" spans="9:9" x14ac:dyDescent="0.25">
      <c r="I9167" s="7"/>
    </row>
    <row r="9168" spans="9:9" x14ac:dyDescent="0.25">
      <c r="I9168" s="7"/>
    </row>
    <row r="9169" spans="9:9" x14ac:dyDescent="0.25">
      <c r="I9169" s="7"/>
    </row>
    <row r="9170" spans="9:9" x14ac:dyDescent="0.25">
      <c r="I9170" s="7"/>
    </row>
    <row r="9171" spans="9:9" x14ac:dyDescent="0.25">
      <c r="I9171" s="7"/>
    </row>
    <row r="9172" spans="9:9" x14ac:dyDescent="0.25">
      <c r="I9172" s="7"/>
    </row>
    <row r="9173" spans="9:9" x14ac:dyDescent="0.25">
      <c r="I9173" s="7"/>
    </row>
    <row r="9174" spans="9:9" x14ac:dyDescent="0.25">
      <c r="I9174" s="7"/>
    </row>
    <row r="9175" spans="9:9" x14ac:dyDescent="0.25">
      <c r="I9175" s="7"/>
    </row>
    <row r="9176" spans="9:9" x14ac:dyDescent="0.25">
      <c r="I9176" s="7"/>
    </row>
    <row r="9177" spans="9:9" x14ac:dyDescent="0.25">
      <c r="I9177" s="7"/>
    </row>
    <row r="9178" spans="9:9" x14ac:dyDescent="0.25">
      <c r="I9178" s="7"/>
    </row>
    <row r="9179" spans="9:9" x14ac:dyDescent="0.25">
      <c r="I9179" s="7"/>
    </row>
    <row r="9180" spans="9:9" x14ac:dyDescent="0.25">
      <c r="I9180" s="7"/>
    </row>
    <row r="9181" spans="9:9" x14ac:dyDescent="0.25">
      <c r="I9181" s="7"/>
    </row>
    <row r="9182" spans="9:9" x14ac:dyDescent="0.25">
      <c r="I9182" s="7"/>
    </row>
    <row r="9183" spans="9:9" x14ac:dyDescent="0.25">
      <c r="I9183" s="7"/>
    </row>
    <row r="9184" spans="9:9" x14ac:dyDescent="0.25">
      <c r="I9184" s="7"/>
    </row>
    <row r="9185" spans="9:9" x14ac:dyDescent="0.25">
      <c r="I9185" s="7"/>
    </row>
    <row r="9186" spans="9:9" x14ac:dyDescent="0.25">
      <c r="I9186" s="7"/>
    </row>
    <row r="9187" spans="9:9" x14ac:dyDescent="0.25">
      <c r="I9187" s="7"/>
    </row>
    <row r="9188" spans="9:9" x14ac:dyDescent="0.25">
      <c r="I9188" s="7"/>
    </row>
    <row r="9189" spans="9:9" x14ac:dyDescent="0.25">
      <c r="I9189" s="7"/>
    </row>
    <row r="9190" spans="9:9" x14ac:dyDescent="0.25">
      <c r="I9190" s="7"/>
    </row>
    <row r="9191" spans="9:9" x14ac:dyDescent="0.25">
      <c r="I9191" s="7"/>
    </row>
    <row r="9192" spans="9:9" x14ac:dyDescent="0.25">
      <c r="I9192" s="7"/>
    </row>
    <row r="9193" spans="9:9" x14ac:dyDescent="0.25">
      <c r="I9193" s="7"/>
    </row>
    <row r="9194" spans="9:9" x14ac:dyDescent="0.25">
      <c r="I9194" s="7"/>
    </row>
    <row r="9195" spans="9:9" x14ac:dyDescent="0.25">
      <c r="I9195" s="7"/>
    </row>
    <row r="9196" spans="9:9" x14ac:dyDescent="0.25">
      <c r="I9196" s="7"/>
    </row>
    <row r="9197" spans="9:9" x14ac:dyDescent="0.25">
      <c r="I9197" s="7"/>
    </row>
    <row r="9198" spans="9:9" x14ac:dyDescent="0.25">
      <c r="I9198" s="7"/>
    </row>
    <row r="9199" spans="9:9" x14ac:dyDescent="0.25">
      <c r="I9199" s="7"/>
    </row>
    <row r="9200" spans="9:9" x14ac:dyDescent="0.25">
      <c r="I9200" s="7"/>
    </row>
    <row r="9201" spans="9:9" x14ac:dyDescent="0.25">
      <c r="I9201" s="7"/>
    </row>
    <row r="9202" spans="9:9" x14ac:dyDescent="0.25">
      <c r="I9202" s="7"/>
    </row>
    <row r="9203" spans="9:9" x14ac:dyDescent="0.25">
      <c r="I9203" s="7"/>
    </row>
    <row r="9204" spans="9:9" x14ac:dyDescent="0.25">
      <c r="I9204" s="7"/>
    </row>
    <row r="9205" spans="9:9" x14ac:dyDescent="0.25">
      <c r="I9205" s="7"/>
    </row>
    <row r="9206" spans="9:9" x14ac:dyDescent="0.25">
      <c r="I9206" s="7"/>
    </row>
    <row r="9207" spans="9:9" x14ac:dyDescent="0.25">
      <c r="I9207" s="7"/>
    </row>
    <row r="9208" spans="9:9" x14ac:dyDescent="0.25">
      <c r="I9208" s="7"/>
    </row>
    <row r="9209" spans="9:9" x14ac:dyDescent="0.25">
      <c r="I9209" s="7"/>
    </row>
    <row r="9210" spans="9:9" x14ac:dyDescent="0.25">
      <c r="I9210" s="7"/>
    </row>
    <row r="9211" spans="9:9" x14ac:dyDescent="0.25">
      <c r="I9211" s="7"/>
    </row>
    <row r="9212" spans="9:9" x14ac:dyDescent="0.25">
      <c r="I9212" s="7"/>
    </row>
    <row r="9213" spans="9:9" x14ac:dyDescent="0.25">
      <c r="I9213" s="7"/>
    </row>
    <row r="9214" spans="9:9" x14ac:dyDescent="0.25">
      <c r="I9214" s="7"/>
    </row>
    <row r="9215" spans="9:9" x14ac:dyDescent="0.25">
      <c r="I9215" s="7"/>
    </row>
    <row r="9216" spans="9:9" x14ac:dyDescent="0.25">
      <c r="I9216" s="7"/>
    </row>
    <row r="9217" spans="9:9" x14ac:dyDescent="0.25">
      <c r="I9217" s="7"/>
    </row>
    <row r="9218" spans="9:9" x14ac:dyDescent="0.25">
      <c r="I9218" s="7"/>
    </row>
    <row r="9219" spans="9:9" x14ac:dyDescent="0.25">
      <c r="I9219" s="7"/>
    </row>
    <row r="9220" spans="9:9" x14ac:dyDescent="0.25">
      <c r="I9220" s="7"/>
    </row>
    <row r="9221" spans="9:9" x14ac:dyDescent="0.25">
      <c r="I9221" s="7"/>
    </row>
    <row r="9222" spans="9:9" x14ac:dyDescent="0.25">
      <c r="I9222" s="7"/>
    </row>
    <row r="9223" spans="9:9" x14ac:dyDescent="0.25">
      <c r="I9223" s="7"/>
    </row>
    <row r="9224" spans="9:9" x14ac:dyDescent="0.25">
      <c r="I9224" s="7"/>
    </row>
    <row r="9225" spans="9:9" x14ac:dyDescent="0.25">
      <c r="I9225" s="7"/>
    </row>
    <row r="9226" spans="9:9" x14ac:dyDescent="0.25">
      <c r="I9226" s="7"/>
    </row>
    <row r="9227" spans="9:9" x14ac:dyDescent="0.25">
      <c r="I9227" s="7"/>
    </row>
    <row r="9228" spans="9:9" x14ac:dyDescent="0.25">
      <c r="I9228" s="7"/>
    </row>
    <row r="9229" spans="9:9" x14ac:dyDescent="0.25">
      <c r="I9229" s="7"/>
    </row>
    <row r="9230" spans="9:9" x14ac:dyDescent="0.25">
      <c r="I9230" s="7"/>
    </row>
    <row r="9231" spans="9:9" x14ac:dyDescent="0.25">
      <c r="I9231" s="7"/>
    </row>
    <row r="9232" spans="9:9" x14ac:dyDescent="0.25">
      <c r="I9232" s="7"/>
    </row>
    <row r="9233" spans="9:9" x14ac:dyDescent="0.25">
      <c r="I9233" s="7"/>
    </row>
    <row r="9234" spans="9:9" x14ac:dyDescent="0.25">
      <c r="I9234" s="7"/>
    </row>
    <row r="9235" spans="9:9" x14ac:dyDescent="0.25">
      <c r="I9235" s="7"/>
    </row>
    <row r="9236" spans="9:9" x14ac:dyDescent="0.25">
      <c r="I9236" s="7"/>
    </row>
    <row r="9237" spans="9:9" x14ac:dyDescent="0.25">
      <c r="I9237" s="7"/>
    </row>
    <row r="9238" spans="9:9" x14ac:dyDescent="0.25">
      <c r="I9238" s="7"/>
    </row>
    <row r="9239" spans="9:9" x14ac:dyDescent="0.25">
      <c r="I9239" s="7"/>
    </row>
    <row r="9240" spans="9:9" x14ac:dyDescent="0.25">
      <c r="I9240" s="7"/>
    </row>
    <row r="9241" spans="9:9" x14ac:dyDescent="0.25">
      <c r="I9241" s="7"/>
    </row>
    <row r="9242" spans="9:9" x14ac:dyDescent="0.25">
      <c r="I9242" s="7"/>
    </row>
    <row r="9243" spans="9:9" x14ac:dyDescent="0.25">
      <c r="I9243" s="7"/>
    </row>
    <row r="9244" spans="9:9" x14ac:dyDescent="0.25">
      <c r="I9244" s="7"/>
    </row>
    <row r="9245" spans="9:9" x14ac:dyDescent="0.25">
      <c r="I9245" s="7"/>
    </row>
    <row r="9246" spans="9:9" x14ac:dyDescent="0.25">
      <c r="I9246" s="7"/>
    </row>
    <row r="9247" spans="9:9" x14ac:dyDescent="0.25">
      <c r="I9247" s="7"/>
    </row>
    <row r="9248" spans="9:9" x14ac:dyDescent="0.25">
      <c r="I9248" s="7"/>
    </row>
    <row r="9249" spans="9:9" x14ac:dyDescent="0.25">
      <c r="I9249" s="7"/>
    </row>
    <row r="9250" spans="9:9" x14ac:dyDescent="0.25">
      <c r="I9250" s="7"/>
    </row>
    <row r="9251" spans="9:9" x14ac:dyDescent="0.25">
      <c r="I9251" s="7"/>
    </row>
    <row r="9252" spans="9:9" x14ac:dyDescent="0.25">
      <c r="I9252" s="7"/>
    </row>
    <row r="9253" spans="9:9" x14ac:dyDescent="0.25">
      <c r="I9253" s="7"/>
    </row>
    <row r="9254" spans="9:9" x14ac:dyDescent="0.25">
      <c r="I9254" s="7"/>
    </row>
    <row r="9255" spans="9:9" x14ac:dyDescent="0.25">
      <c r="I9255" s="7"/>
    </row>
    <row r="9256" spans="9:9" x14ac:dyDescent="0.25">
      <c r="I9256" s="7"/>
    </row>
    <row r="9257" spans="9:9" x14ac:dyDescent="0.25">
      <c r="I9257" s="7"/>
    </row>
    <row r="9258" spans="9:9" x14ac:dyDescent="0.25">
      <c r="I9258" s="7"/>
    </row>
    <row r="9259" spans="9:9" x14ac:dyDescent="0.25">
      <c r="I9259" s="7"/>
    </row>
    <row r="9260" spans="9:9" x14ac:dyDescent="0.25">
      <c r="I9260" s="7"/>
    </row>
    <row r="9261" spans="9:9" x14ac:dyDescent="0.25">
      <c r="I9261" s="7"/>
    </row>
    <row r="9262" spans="9:9" x14ac:dyDescent="0.25">
      <c r="I9262" s="7"/>
    </row>
    <row r="9263" spans="9:9" x14ac:dyDescent="0.25">
      <c r="I9263" s="7"/>
    </row>
    <row r="9264" spans="9:9" x14ac:dyDescent="0.25">
      <c r="I9264" s="7"/>
    </row>
    <row r="9265" spans="9:9" x14ac:dyDescent="0.25">
      <c r="I9265" s="7"/>
    </row>
    <row r="9266" spans="9:9" x14ac:dyDescent="0.25">
      <c r="I9266" s="7"/>
    </row>
    <row r="9267" spans="9:9" x14ac:dyDescent="0.25">
      <c r="I9267" s="7"/>
    </row>
    <row r="9268" spans="9:9" x14ac:dyDescent="0.25">
      <c r="I9268" s="7"/>
    </row>
    <row r="9269" spans="9:9" x14ac:dyDescent="0.25">
      <c r="I9269" s="7"/>
    </row>
    <row r="9270" spans="9:9" x14ac:dyDescent="0.25">
      <c r="I9270" s="7"/>
    </row>
    <row r="9271" spans="9:9" x14ac:dyDescent="0.25">
      <c r="I9271" s="7"/>
    </row>
    <row r="9272" spans="9:9" x14ac:dyDescent="0.25">
      <c r="I9272" s="7"/>
    </row>
    <row r="9273" spans="9:9" x14ac:dyDescent="0.25">
      <c r="I9273" s="7"/>
    </row>
    <row r="9274" spans="9:9" x14ac:dyDescent="0.25">
      <c r="I9274" s="7"/>
    </row>
    <row r="9275" spans="9:9" x14ac:dyDescent="0.25">
      <c r="I9275" s="7"/>
    </row>
    <row r="9276" spans="9:9" x14ac:dyDescent="0.25">
      <c r="I9276" s="7"/>
    </row>
    <row r="9277" spans="9:9" x14ac:dyDescent="0.25">
      <c r="I9277" s="7"/>
    </row>
    <row r="9278" spans="9:9" x14ac:dyDescent="0.25">
      <c r="I9278" s="7"/>
    </row>
    <row r="9279" spans="9:9" x14ac:dyDescent="0.25">
      <c r="I9279" s="7"/>
    </row>
    <row r="9280" spans="9:9" x14ac:dyDescent="0.25">
      <c r="I9280" s="7"/>
    </row>
    <row r="9281" spans="9:9" x14ac:dyDescent="0.25">
      <c r="I9281" s="7"/>
    </row>
    <row r="9282" spans="9:9" x14ac:dyDescent="0.25">
      <c r="I9282" s="7"/>
    </row>
    <row r="9283" spans="9:9" x14ac:dyDescent="0.25">
      <c r="I9283" s="7"/>
    </row>
    <row r="9284" spans="9:9" x14ac:dyDescent="0.25">
      <c r="I9284" s="7"/>
    </row>
    <row r="9285" spans="9:9" x14ac:dyDescent="0.25">
      <c r="I9285" s="7"/>
    </row>
    <row r="9286" spans="9:9" x14ac:dyDescent="0.25">
      <c r="I9286" s="7"/>
    </row>
    <row r="9287" spans="9:9" x14ac:dyDescent="0.25">
      <c r="I9287" s="7"/>
    </row>
    <row r="9288" spans="9:9" x14ac:dyDescent="0.25">
      <c r="I9288" s="7"/>
    </row>
    <row r="9289" spans="9:9" x14ac:dyDescent="0.25">
      <c r="I9289" s="7"/>
    </row>
    <row r="9290" spans="9:9" x14ac:dyDescent="0.25">
      <c r="I9290" s="7"/>
    </row>
    <row r="9291" spans="9:9" x14ac:dyDescent="0.25">
      <c r="I9291" s="7"/>
    </row>
    <row r="9292" spans="9:9" x14ac:dyDescent="0.25">
      <c r="I9292" s="7"/>
    </row>
    <row r="9293" spans="9:9" x14ac:dyDescent="0.25">
      <c r="I9293" s="7"/>
    </row>
    <row r="9294" spans="9:9" x14ac:dyDescent="0.25">
      <c r="I9294" s="7"/>
    </row>
    <row r="9295" spans="9:9" x14ac:dyDescent="0.25">
      <c r="I9295" s="7"/>
    </row>
    <row r="9296" spans="9:9" x14ac:dyDescent="0.25">
      <c r="I9296" s="7"/>
    </row>
    <row r="9297" spans="9:9" x14ac:dyDescent="0.25">
      <c r="I9297" s="7"/>
    </row>
    <row r="9298" spans="9:9" x14ac:dyDescent="0.25">
      <c r="I9298" s="7"/>
    </row>
    <row r="9299" spans="9:9" x14ac:dyDescent="0.25">
      <c r="I9299" s="7"/>
    </row>
    <row r="9300" spans="9:9" x14ac:dyDescent="0.25">
      <c r="I9300" s="7"/>
    </row>
    <row r="9301" spans="9:9" x14ac:dyDescent="0.25">
      <c r="I9301" s="7"/>
    </row>
    <row r="9302" spans="9:9" x14ac:dyDescent="0.25">
      <c r="I9302" s="7"/>
    </row>
    <row r="9303" spans="9:9" x14ac:dyDescent="0.25">
      <c r="I9303" s="7"/>
    </row>
    <row r="9304" spans="9:9" x14ac:dyDescent="0.25">
      <c r="I9304" s="7"/>
    </row>
    <row r="9305" spans="9:9" x14ac:dyDescent="0.25">
      <c r="I9305" s="7"/>
    </row>
    <row r="9306" spans="9:9" x14ac:dyDescent="0.25">
      <c r="I9306" s="7"/>
    </row>
    <row r="9307" spans="9:9" x14ac:dyDescent="0.25">
      <c r="I9307" s="7"/>
    </row>
    <row r="9308" spans="9:9" x14ac:dyDescent="0.25">
      <c r="I9308" s="7"/>
    </row>
    <row r="9309" spans="9:9" x14ac:dyDescent="0.25">
      <c r="I9309" s="7"/>
    </row>
    <row r="9310" spans="9:9" x14ac:dyDescent="0.25">
      <c r="I9310" s="7"/>
    </row>
    <row r="9311" spans="9:9" x14ac:dyDescent="0.25">
      <c r="I9311" s="7"/>
    </row>
    <row r="9312" spans="9:9" x14ac:dyDescent="0.25">
      <c r="I9312" s="7"/>
    </row>
    <row r="9313" spans="9:9" x14ac:dyDescent="0.25">
      <c r="I9313" s="7"/>
    </row>
    <row r="9314" spans="9:9" x14ac:dyDescent="0.25">
      <c r="I9314" s="7"/>
    </row>
    <row r="9315" spans="9:9" x14ac:dyDescent="0.25">
      <c r="I9315" s="7"/>
    </row>
    <row r="9316" spans="9:9" x14ac:dyDescent="0.25">
      <c r="I9316" s="7"/>
    </row>
    <row r="9317" spans="9:9" x14ac:dyDescent="0.25">
      <c r="I9317" s="7"/>
    </row>
    <row r="9318" spans="9:9" x14ac:dyDescent="0.25">
      <c r="I9318" s="7"/>
    </row>
    <row r="9319" spans="9:9" x14ac:dyDescent="0.25">
      <c r="I9319" s="7"/>
    </row>
    <row r="9320" spans="9:9" x14ac:dyDescent="0.25">
      <c r="I9320" s="7"/>
    </row>
    <row r="9321" spans="9:9" x14ac:dyDescent="0.25">
      <c r="I9321" s="7"/>
    </row>
    <row r="9322" spans="9:9" x14ac:dyDescent="0.25">
      <c r="I9322" s="7"/>
    </row>
    <row r="9323" spans="9:9" x14ac:dyDescent="0.25">
      <c r="I9323" s="7"/>
    </row>
    <row r="9324" spans="9:9" x14ac:dyDescent="0.25">
      <c r="I9324" s="7"/>
    </row>
    <row r="9325" spans="9:9" x14ac:dyDescent="0.25">
      <c r="I9325" s="7"/>
    </row>
    <row r="9326" spans="9:9" x14ac:dyDescent="0.25">
      <c r="I9326" s="7"/>
    </row>
    <row r="9327" spans="9:9" x14ac:dyDescent="0.25">
      <c r="I9327" s="7"/>
    </row>
    <row r="9328" spans="9:9" x14ac:dyDescent="0.25">
      <c r="I9328" s="7"/>
    </row>
    <row r="9329" spans="9:9" x14ac:dyDescent="0.25">
      <c r="I9329" s="7"/>
    </row>
    <row r="9330" spans="9:9" x14ac:dyDescent="0.25">
      <c r="I9330" s="7"/>
    </row>
    <row r="9331" spans="9:9" x14ac:dyDescent="0.25">
      <c r="I9331" s="7"/>
    </row>
    <row r="9332" spans="9:9" x14ac:dyDescent="0.25">
      <c r="I9332" s="7"/>
    </row>
    <row r="9333" spans="9:9" x14ac:dyDescent="0.25">
      <c r="I9333" s="7"/>
    </row>
    <row r="9334" spans="9:9" x14ac:dyDescent="0.25">
      <c r="I9334" s="7"/>
    </row>
    <row r="9335" spans="9:9" x14ac:dyDescent="0.25">
      <c r="I9335" s="7"/>
    </row>
    <row r="9336" spans="9:9" x14ac:dyDescent="0.25">
      <c r="I9336" s="7"/>
    </row>
    <row r="9337" spans="9:9" x14ac:dyDescent="0.25">
      <c r="I9337" s="7"/>
    </row>
    <row r="9338" spans="9:9" x14ac:dyDescent="0.25">
      <c r="I9338" s="7"/>
    </row>
    <row r="9339" spans="9:9" x14ac:dyDescent="0.25">
      <c r="I9339" s="7"/>
    </row>
    <row r="9340" spans="9:9" x14ac:dyDescent="0.25">
      <c r="I9340" s="7"/>
    </row>
    <row r="9341" spans="9:9" x14ac:dyDescent="0.25">
      <c r="I9341" s="7"/>
    </row>
    <row r="9342" spans="9:9" x14ac:dyDescent="0.25">
      <c r="I9342" s="7"/>
    </row>
    <row r="9343" spans="9:9" x14ac:dyDescent="0.25">
      <c r="I9343" s="7"/>
    </row>
    <row r="9344" spans="9:9" x14ac:dyDescent="0.25">
      <c r="I9344" s="7"/>
    </row>
    <row r="9345" spans="9:9" x14ac:dyDescent="0.25">
      <c r="I9345" s="7"/>
    </row>
    <row r="9346" spans="9:9" x14ac:dyDescent="0.25">
      <c r="I9346" s="7"/>
    </row>
    <row r="9347" spans="9:9" x14ac:dyDescent="0.25">
      <c r="I9347" s="7"/>
    </row>
    <row r="9348" spans="9:9" x14ac:dyDescent="0.25">
      <c r="I9348" s="7"/>
    </row>
    <row r="9349" spans="9:9" x14ac:dyDescent="0.25">
      <c r="I9349" s="7"/>
    </row>
    <row r="9350" spans="9:9" x14ac:dyDescent="0.25">
      <c r="I9350" s="7"/>
    </row>
    <row r="9351" spans="9:9" x14ac:dyDescent="0.25">
      <c r="I9351" s="7"/>
    </row>
    <row r="9352" spans="9:9" x14ac:dyDescent="0.25">
      <c r="I9352" s="7"/>
    </row>
    <row r="9353" spans="9:9" x14ac:dyDescent="0.25">
      <c r="I9353" s="7"/>
    </row>
    <row r="9354" spans="9:9" x14ac:dyDescent="0.25">
      <c r="I9354" s="7"/>
    </row>
    <row r="9355" spans="9:9" x14ac:dyDescent="0.25">
      <c r="I9355" s="7"/>
    </row>
    <row r="9356" spans="9:9" x14ac:dyDescent="0.25">
      <c r="I9356" s="7"/>
    </row>
    <row r="9357" spans="9:9" x14ac:dyDescent="0.25">
      <c r="I9357" s="7"/>
    </row>
    <row r="9358" spans="9:9" x14ac:dyDescent="0.25">
      <c r="I9358" s="7"/>
    </row>
    <row r="9359" spans="9:9" x14ac:dyDescent="0.25">
      <c r="I9359" s="7"/>
    </row>
    <row r="9360" spans="9:9" x14ac:dyDescent="0.25">
      <c r="I9360" s="7"/>
    </row>
    <row r="9361" spans="9:9" x14ac:dyDescent="0.25">
      <c r="I9361" s="7"/>
    </row>
    <row r="9362" spans="9:9" x14ac:dyDescent="0.25">
      <c r="I9362" s="7"/>
    </row>
    <row r="9363" spans="9:9" x14ac:dyDescent="0.25">
      <c r="I9363" s="7"/>
    </row>
    <row r="9364" spans="9:9" x14ac:dyDescent="0.25">
      <c r="I9364" s="7"/>
    </row>
    <row r="9365" spans="9:9" x14ac:dyDescent="0.25">
      <c r="I9365" s="7"/>
    </row>
    <row r="9366" spans="9:9" x14ac:dyDescent="0.25">
      <c r="I9366" s="7"/>
    </row>
    <row r="9367" spans="9:9" x14ac:dyDescent="0.25">
      <c r="I9367" s="7"/>
    </row>
    <row r="9368" spans="9:9" x14ac:dyDescent="0.25">
      <c r="I9368" s="7"/>
    </row>
    <row r="9369" spans="9:9" x14ac:dyDescent="0.25">
      <c r="I9369" s="7"/>
    </row>
    <row r="9370" spans="9:9" x14ac:dyDescent="0.25">
      <c r="I9370" s="7"/>
    </row>
    <row r="9371" spans="9:9" x14ac:dyDescent="0.25">
      <c r="I9371" s="7"/>
    </row>
    <row r="9372" spans="9:9" x14ac:dyDescent="0.25">
      <c r="I9372" s="7"/>
    </row>
    <row r="9373" spans="9:9" x14ac:dyDescent="0.25">
      <c r="I9373" s="7"/>
    </row>
    <row r="9374" spans="9:9" x14ac:dyDescent="0.25">
      <c r="I9374" s="7"/>
    </row>
    <row r="9375" spans="9:9" x14ac:dyDescent="0.25">
      <c r="I9375" s="7"/>
    </row>
    <row r="9376" spans="9:9" x14ac:dyDescent="0.25">
      <c r="I9376" s="7"/>
    </row>
    <row r="9377" spans="9:9" x14ac:dyDescent="0.25">
      <c r="I9377" s="7"/>
    </row>
    <row r="9378" spans="9:9" x14ac:dyDescent="0.25">
      <c r="I9378" s="7"/>
    </row>
    <row r="9379" spans="9:9" x14ac:dyDescent="0.25">
      <c r="I9379" s="7"/>
    </row>
    <row r="9380" spans="9:9" x14ac:dyDescent="0.25">
      <c r="I9380" s="7"/>
    </row>
    <row r="9381" spans="9:9" x14ac:dyDescent="0.25">
      <c r="I9381" s="7"/>
    </row>
    <row r="9382" spans="9:9" x14ac:dyDescent="0.25">
      <c r="I9382" s="7"/>
    </row>
    <row r="9383" spans="9:9" x14ac:dyDescent="0.25">
      <c r="I9383" s="7"/>
    </row>
    <row r="9384" spans="9:9" x14ac:dyDescent="0.25">
      <c r="I9384" s="7"/>
    </row>
    <row r="9385" spans="9:9" x14ac:dyDescent="0.25">
      <c r="I9385" s="7"/>
    </row>
    <row r="9386" spans="9:9" x14ac:dyDescent="0.25">
      <c r="I9386" s="7"/>
    </row>
    <row r="9387" spans="9:9" x14ac:dyDescent="0.25">
      <c r="I9387" s="7"/>
    </row>
    <row r="9388" spans="9:9" x14ac:dyDescent="0.25">
      <c r="I9388" s="7"/>
    </row>
    <row r="9389" spans="9:9" x14ac:dyDescent="0.25">
      <c r="I9389" s="7"/>
    </row>
    <row r="9390" spans="9:9" x14ac:dyDescent="0.25">
      <c r="I9390" s="7"/>
    </row>
    <row r="9391" spans="9:9" x14ac:dyDescent="0.25">
      <c r="I9391" s="7"/>
    </row>
    <row r="9392" spans="9:9" x14ac:dyDescent="0.25">
      <c r="I9392" s="7"/>
    </row>
    <row r="9393" spans="9:9" x14ac:dyDescent="0.25">
      <c r="I9393" s="7"/>
    </row>
    <row r="9394" spans="9:9" x14ac:dyDescent="0.25">
      <c r="I9394" s="7"/>
    </row>
    <row r="9395" spans="9:9" x14ac:dyDescent="0.25">
      <c r="I9395" s="7"/>
    </row>
    <row r="9396" spans="9:9" x14ac:dyDescent="0.25">
      <c r="I9396" s="7"/>
    </row>
    <row r="9397" spans="9:9" x14ac:dyDescent="0.25">
      <c r="I9397" s="7"/>
    </row>
    <row r="9398" spans="9:9" x14ac:dyDescent="0.25">
      <c r="I9398" s="7"/>
    </row>
    <row r="9399" spans="9:9" x14ac:dyDescent="0.25">
      <c r="I9399" s="7"/>
    </row>
    <row r="9400" spans="9:9" x14ac:dyDescent="0.25">
      <c r="I9400" s="7"/>
    </row>
    <row r="9401" spans="9:9" x14ac:dyDescent="0.25">
      <c r="I9401" s="7"/>
    </row>
    <row r="9402" spans="9:9" x14ac:dyDescent="0.25">
      <c r="I9402" s="7"/>
    </row>
    <row r="9403" spans="9:9" x14ac:dyDescent="0.25">
      <c r="I9403" s="7"/>
    </row>
    <row r="9404" spans="9:9" x14ac:dyDescent="0.25">
      <c r="I9404" s="7"/>
    </row>
    <row r="9405" spans="9:9" x14ac:dyDescent="0.25">
      <c r="I9405" s="7"/>
    </row>
    <row r="9406" spans="9:9" x14ac:dyDescent="0.25">
      <c r="I9406" s="7"/>
    </row>
    <row r="9407" spans="9:9" x14ac:dyDescent="0.25">
      <c r="I9407" s="7"/>
    </row>
    <row r="9408" spans="9:9" x14ac:dyDescent="0.25">
      <c r="I9408" s="7"/>
    </row>
    <row r="9409" spans="9:9" x14ac:dyDescent="0.25">
      <c r="I9409" s="7"/>
    </row>
    <row r="9410" spans="9:9" x14ac:dyDescent="0.25">
      <c r="I9410" s="7"/>
    </row>
    <row r="9411" spans="9:9" x14ac:dyDescent="0.25">
      <c r="I9411" s="7"/>
    </row>
    <row r="9412" spans="9:9" x14ac:dyDescent="0.25">
      <c r="I9412" s="7"/>
    </row>
    <row r="9413" spans="9:9" x14ac:dyDescent="0.25">
      <c r="I9413" s="7"/>
    </row>
    <row r="9414" spans="9:9" x14ac:dyDescent="0.25">
      <c r="I9414" s="7"/>
    </row>
    <row r="9415" spans="9:9" x14ac:dyDescent="0.25">
      <c r="I9415" s="7"/>
    </row>
    <row r="9416" spans="9:9" x14ac:dyDescent="0.25">
      <c r="I9416" s="7"/>
    </row>
    <row r="9417" spans="9:9" x14ac:dyDescent="0.25">
      <c r="I9417" s="7"/>
    </row>
    <row r="9418" spans="9:9" x14ac:dyDescent="0.25">
      <c r="I9418" s="7"/>
    </row>
    <row r="9419" spans="9:9" x14ac:dyDescent="0.25">
      <c r="I9419" s="7"/>
    </row>
    <row r="9420" spans="9:9" x14ac:dyDescent="0.25">
      <c r="I9420" s="7"/>
    </row>
    <row r="9421" spans="9:9" x14ac:dyDescent="0.25">
      <c r="I9421" s="7"/>
    </row>
    <row r="9422" spans="9:9" x14ac:dyDescent="0.25">
      <c r="I9422" s="7"/>
    </row>
    <row r="9423" spans="9:9" x14ac:dyDescent="0.25">
      <c r="I9423" s="7"/>
    </row>
    <row r="9424" spans="9:9" x14ac:dyDescent="0.25">
      <c r="I9424" s="7"/>
    </row>
    <row r="9425" spans="9:9" x14ac:dyDescent="0.25">
      <c r="I9425" s="7"/>
    </row>
    <row r="9426" spans="9:9" x14ac:dyDescent="0.25">
      <c r="I9426" s="7"/>
    </row>
    <row r="9427" spans="9:9" x14ac:dyDescent="0.25">
      <c r="I9427" s="7"/>
    </row>
    <row r="9428" spans="9:9" x14ac:dyDescent="0.25">
      <c r="I9428" s="7"/>
    </row>
    <row r="9429" spans="9:9" x14ac:dyDescent="0.25">
      <c r="I9429" s="7"/>
    </row>
    <row r="9430" spans="9:9" x14ac:dyDescent="0.25">
      <c r="I9430" s="7"/>
    </row>
    <row r="9431" spans="9:9" x14ac:dyDescent="0.25">
      <c r="I9431" s="7"/>
    </row>
    <row r="9432" spans="9:9" x14ac:dyDescent="0.25">
      <c r="I9432" s="7"/>
    </row>
    <row r="9433" spans="9:9" x14ac:dyDescent="0.25">
      <c r="I9433" s="7"/>
    </row>
    <row r="9434" spans="9:9" x14ac:dyDescent="0.25">
      <c r="I9434" s="7"/>
    </row>
    <row r="9435" spans="9:9" x14ac:dyDescent="0.25">
      <c r="I9435" s="7"/>
    </row>
    <row r="9436" spans="9:9" x14ac:dyDescent="0.25">
      <c r="I9436" s="7"/>
    </row>
    <row r="9437" spans="9:9" x14ac:dyDescent="0.25">
      <c r="I9437" s="7"/>
    </row>
    <row r="9438" spans="9:9" x14ac:dyDescent="0.25">
      <c r="I9438" s="7"/>
    </row>
    <row r="9439" spans="9:9" x14ac:dyDescent="0.25">
      <c r="I9439" s="7"/>
    </row>
    <row r="9440" spans="9:9" x14ac:dyDescent="0.25">
      <c r="I9440" s="7"/>
    </row>
    <row r="9441" spans="9:9" x14ac:dyDescent="0.25">
      <c r="I9441" s="7"/>
    </row>
    <row r="9442" spans="9:9" x14ac:dyDescent="0.25">
      <c r="I9442" s="7"/>
    </row>
    <row r="9443" spans="9:9" x14ac:dyDescent="0.25">
      <c r="I9443" s="7"/>
    </row>
    <row r="9444" spans="9:9" x14ac:dyDescent="0.25">
      <c r="I9444" s="7"/>
    </row>
    <row r="9445" spans="9:9" x14ac:dyDescent="0.25">
      <c r="I9445" s="7"/>
    </row>
    <row r="9446" spans="9:9" x14ac:dyDescent="0.25">
      <c r="I9446" s="7"/>
    </row>
    <row r="9447" spans="9:9" x14ac:dyDescent="0.25">
      <c r="I9447" s="7"/>
    </row>
    <row r="9448" spans="9:9" x14ac:dyDescent="0.25">
      <c r="I9448" s="7"/>
    </row>
    <row r="9449" spans="9:9" x14ac:dyDescent="0.25">
      <c r="I9449" s="7"/>
    </row>
    <row r="9450" spans="9:9" x14ac:dyDescent="0.25">
      <c r="I9450" s="7"/>
    </row>
    <row r="9451" spans="9:9" x14ac:dyDescent="0.25">
      <c r="I9451" s="7"/>
    </row>
    <row r="9452" spans="9:9" x14ac:dyDescent="0.25">
      <c r="I9452" s="7"/>
    </row>
    <row r="9453" spans="9:9" x14ac:dyDescent="0.25">
      <c r="I9453" s="7"/>
    </row>
    <row r="9454" spans="9:9" x14ac:dyDescent="0.25">
      <c r="I9454" s="7"/>
    </row>
    <row r="9455" spans="9:9" x14ac:dyDescent="0.25">
      <c r="I9455" s="7"/>
    </row>
    <row r="9456" spans="9:9" x14ac:dyDescent="0.25">
      <c r="I9456" s="7"/>
    </row>
    <row r="9457" spans="9:9" x14ac:dyDescent="0.25">
      <c r="I9457" s="7"/>
    </row>
    <row r="9458" spans="9:9" x14ac:dyDescent="0.25">
      <c r="I9458" s="7"/>
    </row>
    <row r="9459" spans="9:9" x14ac:dyDescent="0.25">
      <c r="I9459" s="7"/>
    </row>
    <row r="9460" spans="9:9" x14ac:dyDescent="0.25">
      <c r="I9460" s="7"/>
    </row>
    <row r="9461" spans="9:9" x14ac:dyDescent="0.25">
      <c r="I9461" s="7"/>
    </row>
    <row r="9462" spans="9:9" x14ac:dyDescent="0.25">
      <c r="I9462" s="7"/>
    </row>
    <row r="9463" spans="9:9" x14ac:dyDescent="0.25">
      <c r="I9463" s="7"/>
    </row>
    <row r="9464" spans="9:9" x14ac:dyDescent="0.25">
      <c r="I9464" s="7"/>
    </row>
    <row r="9465" spans="9:9" x14ac:dyDescent="0.25">
      <c r="I9465" s="7"/>
    </row>
    <row r="9466" spans="9:9" x14ac:dyDescent="0.25">
      <c r="I9466" s="7"/>
    </row>
    <row r="9467" spans="9:9" x14ac:dyDescent="0.25">
      <c r="I9467" s="7"/>
    </row>
    <row r="9468" spans="9:9" x14ac:dyDescent="0.25">
      <c r="I9468" s="7"/>
    </row>
    <row r="9469" spans="9:9" x14ac:dyDescent="0.25">
      <c r="I9469" s="7"/>
    </row>
    <row r="9470" spans="9:9" x14ac:dyDescent="0.25">
      <c r="I9470" s="7"/>
    </row>
    <row r="9471" spans="9:9" x14ac:dyDescent="0.25">
      <c r="I9471" s="7"/>
    </row>
    <row r="9472" spans="9:9" x14ac:dyDescent="0.25">
      <c r="I9472" s="7"/>
    </row>
    <row r="9473" spans="9:9" x14ac:dyDescent="0.25">
      <c r="I9473" s="7"/>
    </row>
    <row r="9474" spans="9:9" x14ac:dyDescent="0.25">
      <c r="I9474" s="7"/>
    </row>
    <row r="9475" spans="9:9" x14ac:dyDescent="0.25">
      <c r="I9475" s="7"/>
    </row>
    <row r="9476" spans="9:9" x14ac:dyDescent="0.25">
      <c r="I9476" s="7"/>
    </row>
    <row r="9477" spans="9:9" x14ac:dyDescent="0.25">
      <c r="I9477" s="7"/>
    </row>
    <row r="9478" spans="9:9" x14ac:dyDescent="0.25">
      <c r="I9478" s="7"/>
    </row>
    <row r="9479" spans="9:9" x14ac:dyDescent="0.25">
      <c r="I9479" s="7"/>
    </row>
    <row r="9480" spans="9:9" x14ac:dyDescent="0.25">
      <c r="I9480" s="7"/>
    </row>
    <row r="9481" spans="9:9" x14ac:dyDescent="0.25">
      <c r="I9481" s="7"/>
    </row>
    <row r="9482" spans="9:9" x14ac:dyDescent="0.25">
      <c r="I9482" s="7"/>
    </row>
    <row r="9483" spans="9:9" x14ac:dyDescent="0.25">
      <c r="I9483" s="7"/>
    </row>
    <row r="9484" spans="9:9" x14ac:dyDescent="0.25">
      <c r="I9484" s="7"/>
    </row>
    <row r="9485" spans="9:9" x14ac:dyDescent="0.25">
      <c r="I9485" s="7"/>
    </row>
    <row r="9486" spans="9:9" x14ac:dyDescent="0.25">
      <c r="I9486" s="7"/>
    </row>
    <row r="9487" spans="9:9" x14ac:dyDescent="0.25">
      <c r="I9487" s="7"/>
    </row>
    <row r="9488" spans="9:9" x14ac:dyDescent="0.25">
      <c r="I9488" s="7"/>
    </row>
    <row r="9489" spans="9:9" x14ac:dyDescent="0.25">
      <c r="I9489" s="7"/>
    </row>
    <row r="9490" spans="9:9" x14ac:dyDescent="0.25">
      <c r="I9490" s="7"/>
    </row>
    <row r="9491" spans="9:9" x14ac:dyDescent="0.25">
      <c r="I9491" s="7"/>
    </row>
    <row r="9492" spans="9:9" x14ac:dyDescent="0.25">
      <c r="I9492" s="7"/>
    </row>
    <row r="9493" spans="9:9" x14ac:dyDescent="0.25">
      <c r="I9493" s="7"/>
    </row>
    <row r="9494" spans="9:9" x14ac:dyDescent="0.25">
      <c r="I9494" s="7"/>
    </row>
    <row r="9495" spans="9:9" x14ac:dyDescent="0.25">
      <c r="I9495" s="7"/>
    </row>
    <row r="9496" spans="9:9" x14ac:dyDescent="0.25">
      <c r="I9496" s="7"/>
    </row>
    <row r="9497" spans="9:9" x14ac:dyDescent="0.25">
      <c r="I9497" s="7"/>
    </row>
    <row r="9498" spans="9:9" x14ac:dyDescent="0.25">
      <c r="I9498" s="7"/>
    </row>
    <row r="9499" spans="9:9" x14ac:dyDescent="0.25">
      <c r="I9499" s="7"/>
    </row>
    <row r="9500" spans="9:9" x14ac:dyDescent="0.25">
      <c r="I9500" s="7"/>
    </row>
    <row r="9501" spans="9:9" x14ac:dyDescent="0.25">
      <c r="I9501" s="7"/>
    </row>
    <row r="9502" spans="9:9" x14ac:dyDescent="0.25">
      <c r="I9502" s="7"/>
    </row>
    <row r="9503" spans="9:9" x14ac:dyDescent="0.25">
      <c r="I9503" s="7"/>
    </row>
    <row r="9504" spans="9:9" x14ac:dyDescent="0.25">
      <c r="I9504" s="7"/>
    </row>
    <row r="9505" spans="9:9" x14ac:dyDescent="0.25">
      <c r="I9505" s="7"/>
    </row>
    <row r="9506" spans="9:9" x14ac:dyDescent="0.25">
      <c r="I9506" s="7"/>
    </row>
    <row r="9507" spans="9:9" x14ac:dyDescent="0.25">
      <c r="I9507" s="7"/>
    </row>
    <row r="9508" spans="9:9" x14ac:dyDescent="0.25">
      <c r="I9508" s="7"/>
    </row>
    <row r="9509" spans="9:9" x14ac:dyDescent="0.25">
      <c r="I9509" s="7"/>
    </row>
    <row r="9510" spans="9:9" x14ac:dyDescent="0.25">
      <c r="I9510" s="7"/>
    </row>
    <row r="9511" spans="9:9" x14ac:dyDescent="0.25">
      <c r="I9511" s="7"/>
    </row>
    <row r="9512" spans="9:9" x14ac:dyDescent="0.25">
      <c r="I9512" s="7"/>
    </row>
    <row r="9513" spans="9:9" x14ac:dyDescent="0.25">
      <c r="I9513" s="7"/>
    </row>
    <row r="9514" spans="9:9" x14ac:dyDescent="0.25">
      <c r="I9514" s="7"/>
    </row>
    <row r="9515" spans="9:9" x14ac:dyDescent="0.25">
      <c r="I9515" s="7"/>
    </row>
    <row r="9516" spans="9:9" x14ac:dyDescent="0.25">
      <c r="I9516" s="7"/>
    </row>
    <row r="9517" spans="9:9" x14ac:dyDescent="0.25">
      <c r="I9517" s="7"/>
    </row>
    <row r="9518" spans="9:9" x14ac:dyDescent="0.25">
      <c r="I9518" s="7"/>
    </row>
    <row r="9519" spans="9:9" x14ac:dyDescent="0.25">
      <c r="I9519" s="7"/>
    </row>
    <row r="9520" spans="9:9" x14ac:dyDescent="0.25">
      <c r="I9520" s="7"/>
    </row>
    <row r="9521" spans="9:9" x14ac:dyDescent="0.25">
      <c r="I9521" s="7"/>
    </row>
    <row r="9522" spans="9:9" x14ac:dyDescent="0.25">
      <c r="I9522" s="7"/>
    </row>
    <row r="9523" spans="9:9" x14ac:dyDescent="0.25">
      <c r="I9523" s="7"/>
    </row>
    <row r="9524" spans="9:9" x14ac:dyDescent="0.25">
      <c r="I9524" s="7"/>
    </row>
    <row r="9525" spans="9:9" x14ac:dyDescent="0.25">
      <c r="I9525" s="7"/>
    </row>
    <row r="9526" spans="9:9" x14ac:dyDescent="0.25">
      <c r="I9526" s="7"/>
    </row>
    <row r="9527" spans="9:9" x14ac:dyDescent="0.25">
      <c r="I9527" s="7"/>
    </row>
    <row r="9528" spans="9:9" x14ac:dyDescent="0.25">
      <c r="I9528" s="7"/>
    </row>
    <row r="9529" spans="9:9" x14ac:dyDescent="0.25">
      <c r="I9529" s="7"/>
    </row>
    <row r="9530" spans="9:9" x14ac:dyDescent="0.25">
      <c r="I9530" s="7"/>
    </row>
    <row r="9531" spans="9:9" x14ac:dyDescent="0.25">
      <c r="I9531" s="7"/>
    </row>
    <row r="9532" spans="9:9" x14ac:dyDescent="0.25">
      <c r="I9532" s="7"/>
    </row>
    <row r="9533" spans="9:9" x14ac:dyDescent="0.25">
      <c r="I9533" s="7"/>
    </row>
    <row r="9534" spans="9:9" x14ac:dyDescent="0.25">
      <c r="I9534" s="7"/>
    </row>
    <row r="9535" spans="9:9" x14ac:dyDescent="0.25">
      <c r="I9535" s="7"/>
    </row>
    <row r="9536" spans="9:9" x14ac:dyDescent="0.25">
      <c r="I9536" s="7"/>
    </row>
    <row r="9537" spans="9:9" x14ac:dyDescent="0.25">
      <c r="I9537" s="7"/>
    </row>
    <row r="9538" spans="9:9" x14ac:dyDescent="0.25">
      <c r="I9538" s="7"/>
    </row>
    <row r="9539" spans="9:9" x14ac:dyDescent="0.25">
      <c r="I9539" s="7"/>
    </row>
    <row r="9540" spans="9:9" x14ac:dyDescent="0.25">
      <c r="I9540" s="7"/>
    </row>
    <row r="9541" spans="9:9" x14ac:dyDescent="0.25">
      <c r="I9541" s="7"/>
    </row>
    <row r="9542" spans="9:9" x14ac:dyDescent="0.25">
      <c r="I9542" s="7"/>
    </row>
    <row r="9543" spans="9:9" x14ac:dyDescent="0.25">
      <c r="I9543" s="7"/>
    </row>
    <row r="9544" spans="9:9" x14ac:dyDescent="0.25">
      <c r="I9544" s="7"/>
    </row>
    <row r="9545" spans="9:9" x14ac:dyDescent="0.25">
      <c r="I9545" s="7"/>
    </row>
    <row r="9546" spans="9:9" x14ac:dyDescent="0.25">
      <c r="I9546" s="7"/>
    </row>
    <row r="9547" spans="9:9" x14ac:dyDescent="0.25">
      <c r="I9547" s="7"/>
    </row>
    <row r="9548" spans="9:9" x14ac:dyDescent="0.25">
      <c r="I9548" s="7"/>
    </row>
    <row r="9549" spans="9:9" x14ac:dyDescent="0.25">
      <c r="I9549" s="7"/>
    </row>
    <row r="9550" spans="9:9" x14ac:dyDescent="0.25">
      <c r="I9550" s="7"/>
    </row>
    <row r="9551" spans="9:9" x14ac:dyDescent="0.25">
      <c r="I9551" s="7"/>
    </row>
    <row r="9552" spans="9:9" x14ac:dyDescent="0.25">
      <c r="I9552" s="7"/>
    </row>
    <row r="9553" spans="9:9" x14ac:dyDescent="0.25">
      <c r="I9553" s="7"/>
    </row>
    <row r="9554" spans="9:9" x14ac:dyDescent="0.25">
      <c r="I9554" s="7"/>
    </row>
    <row r="9555" spans="9:9" x14ac:dyDescent="0.25">
      <c r="I9555" s="7"/>
    </row>
    <row r="9556" spans="9:9" x14ac:dyDescent="0.25">
      <c r="I9556" s="7"/>
    </row>
    <row r="9557" spans="9:9" x14ac:dyDescent="0.25">
      <c r="I9557" s="7"/>
    </row>
    <row r="9558" spans="9:9" x14ac:dyDescent="0.25">
      <c r="I9558" s="7"/>
    </row>
    <row r="9559" spans="9:9" x14ac:dyDescent="0.25">
      <c r="I9559" s="7"/>
    </row>
    <row r="9560" spans="9:9" x14ac:dyDescent="0.25">
      <c r="I9560" s="7"/>
    </row>
    <row r="9561" spans="9:9" x14ac:dyDescent="0.25">
      <c r="I9561" s="7"/>
    </row>
    <row r="9562" spans="9:9" x14ac:dyDescent="0.25">
      <c r="I9562" s="7"/>
    </row>
    <row r="9563" spans="9:9" x14ac:dyDescent="0.25">
      <c r="I9563" s="7"/>
    </row>
    <row r="9564" spans="9:9" x14ac:dyDescent="0.25">
      <c r="I9564" s="7"/>
    </row>
    <row r="9565" spans="9:9" x14ac:dyDescent="0.25">
      <c r="I9565" s="7"/>
    </row>
    <row r="9566" spans="9:9" x14ac:dyDescent="0.25">
      <c r="I9566" s="7"/>
    </row>
    <row r="9567" spans="9:9" x14ac:dyDescent="0.25">
      <c r="I9567" s="7"/>
    </row>
    <row r="9568" spans="9:9" x14ac:dyDescent="0.25">
      <c r="I9568" s="7"/>
    </row>
    <row r="9569" spans="9:9" x14ac:dyDescent="0.25">
      <c r="I9569" s="7"/>
    </row>
    <row r="9570" spans="9:9" x14ac:dyDescent="0.25">
      <c r="I9570" s="7"/>
    </row>
    <row r="9571" spans="9:9" x14ac:dyDescent="0.25">
      <c r="I9571" s="7"/>
    </row>
    <row r="9572" spans="9:9" x14ac:dyDescent="0.25">
      <c r="I9572" s="7"/>
    </row>
    <row r="9573" spans="9:9" x14ac:dyDescent="0.25">
      <c r="I9573" s="7"/>
    </row>
    <row r="9574" spans="9:9" x14ac:dyDescent="0.25">
      <c r="I9574" s="7"/>
    </row>
    <row r="9575" spans="9:9" x14ac:dyDescent="0.25">
      <c r="I9575" s="7"/>
    </row>
    <row r="9576" spans="9:9" x14ac:dyDescent="0.25">
      <c r="I9576" s="7"/>
    </row>
    <row r="9577" spans="9:9" x14ac:dyDescent="0.25">
      <c r="I9577" s="7"/>
    </row>
    <row r="9578" spans="9:9" x14ac:dyDescent="0.25">
      <c r="I9578" s="7"/>
    </row>
    <row r="9579" spans="9:9" x14ac:dyDescent="0.25">
      <c r="I9579" s="7"/>
    </row>
    <row r="9580" spans="9:9" x14ac:dyDescent="0.25">
      <c r="I9580" s="7"/>
    </row>
    <row r="9581" spans="9:9" x14ac:dyDescent="0.25">
      <c r="I9581" s="7"/>
    </row>
    <row r="9582" spans="9:9" x14ac:dyDescent="0.25">
      <c r="I9582" s="7"/>
    </row>
    <row r="9583" spans="9:9" x14ac:dyDescent="0.25">
      <c r="I9583" s="7"/>
    </row>
    <row r="9584" spans="9:9" x14ac:dyDescent="0.25">
      <c r="I9584" s="7"/>
    </row>
    <row r="9585" spans="9:9" x14ac:dyDescent="0.25">
      <c r="I9585" s="7"/>
    </row>
    <row r="9586" spans="9:9" x14ac:dyDescent="0.25">
      <c r="I9586" s="7"/>
    </row>
    <row r="9587" spans="9:9" x14ac:dyDescent="0.25">
      <c r="I9587" s="7"/>
    </row>
    <row r="9588" spans="9:9" x14ac:dyDescent="0.25">
      <c r="I9588" s="7"/>
    </row>
    <row r="9589" spans="9:9" x14ac:dyDescent="0.25">
      <c r="I9589" s="7"/>
    </row>
    <row r="9590" spans="9:9" x14ac:dyDescent="0.25">
      <c r="I9590" s="7"/>
    </row>
    <row r="9591" spans="9:9" x14ac:dyDescent="0.25">
      <c r="I9591" s="7"/>
    </row>
    <row r="9592" spans="9:9" x14ac:dyDescent="0.25">
      <c r="I9592" s="7"/>
    </row>
    <row r="9593" spans="9:9" x14ac:dyDescent="0.25">
      <c r="I9593" s="7"/>
    </row>
    <row r="9594" spans="9:9" x14ac:dyDescent="0.25">
      <c r="I9594" s="7"/>
    </row>
    <row r="9595" spans="9:9" x14ac:dyDescent="0.25">
      <c r="I9595" s="7"/>
    </row>
    <row r="9596" spans="9:9" x14ac:dyDescent="0.25">
      <c r="I9596" s="7"/>
    </row>
    <row r="9597" spans="9:9" x14ac:dyDescent="0.25">
      <c r="I9597" s="7"/>
    </row>
    <row r="9598" spans="9:9" x14ac:dyDescent="0.25">
      <c r="I9598" s="7"/>
    </row>
    <row r="9599" spans="9:9" x14ac:dyDescent="0.25">
      <c r="I9599" s="7"/>
    </row>
    <row r="9600" spans="9:9" x14ac:dyDescent="0.25">
      <c r="I9600" s="7"/>
    </row>
    <row r="9601" spans="9:9" x14ac:dyDescent="0.25">
      <c r="I9601" s="7"/>
    </row>
    <row r="9602" spans="9:9" x14ac:dyDescent="0.25">
      <c r="I9602" s="7"/>
    </row>
    <row r="9603" spans="9:9" x14ac:dyDescent="0.25">
      <c r="I9603" s="7"/>
    </row>
    <row r="9604" spans="9:9" x14ac:dyDescent="0.25">
      <c r="I9604" s="7"/>
    </row>
    <row r="9605" spans="9:9" x14ac:dyDescent="0.25">
      <c r="I9605" s="7"/>
    </row>
    <row r="9606" spans="9:9" x14ac:dyDescent="0.25">
      <c r="I9606" s="7"/>
    </row>
    <row r="9607" spans="9:9" x14ac:dyDescent="0.25">
      <c r="I9607" s="7"/>
    </row>
    <row r="9608" spans="9:9" x14ac:dyDescent="0.25">
      <c r="I9608" s="7"/>
    </row>
    <row r="9609" spans="9:9" x14ac:dyDescent="0.25">
      <c r="I9609" s="7"/>
    </row>
    <row r="9610" spans="9:9" x14ac:dyDescent="0.25">
      <c r="I9610" s="7"/>
    </row>
    <row r="9611" spans="9:9" x14ac:dyDescent="0.25">
      <c r="I9611" s="7"/>
    </row>
    <row r="9612" spans="9:9" x14ac:dyDescent="0.25">
      <c r="I9612" s="7"/>
    </row>
    <row r="9613" spans="9:9" x14ac:dyDescent="0.25">
      <c r="I9613" s="7"/>
    </row>
    <row r="9614" spans="9:9" x14ac:dyDescent="0.25">
      <c r="I9614" s="7"/>
    </row>
    <row r="9615" spans="9:9" x14ac:dyDescent="0.25">
      <c r="I9615" s="7"/>
    </row>
    <row r="9616" spans="9:9" x14ac:dyDescent="0.25">
      <c r="I9616" s="7"/>
    </row>
    <row r="9617" spans="9:9" x14ac:dyDescent="0.25">
      <c r="I9617" s="7"/>
    </row>
    <row r="9618" spans="9:9" x14ac:dyDescent="0.25">
      <c r="I9618" s="7"/>
    </row>
    <row r="9619" spans="9:9" x14ac:dyDescent="0.25">
      <c r="I9619" s="7"/>
    </row>
    <row r="9620" spans="9:9" x14ac:dyDescent="0.25">
      <c r="I9620" s="7"/>
    </row>
    <row r="9621" spans="9:9" x14ac:dyDescent="0.25">
      <c r="I9621" s="7"/>
    </row>
    <row r="9622" spans="9:9" x14ac:dyDescent="0.25">
      <c r="I9622" s="7"/>
    </row>
    <row r="9623" spans="9:9" x14ac:dyDescent="0.25">
      <c r="I9623" s="7"/>
    </row>
    <row r="9624" spans="9:9" x14ac:dyDescent="0.25">
      <c r="I9624" s="7"/>
    </row>
    <row r="9625" spans="9:9" x14ac:dyDescent="0.25">
      <c r="I9625" s="7"/>
    </row>
    <row r="9626" spans="9:9" x14ac:dyDescent="0.25">
      <c r="I9626" s="7"/>
    </row>
    <row r="9627" spans="9:9" x14ac:dyDescent="0.25">
      <c r="I9627" s="7"/>
    </row>
    <row r="9628" spans="9:9" x14ac:dyDescent="0.25">
      <c r="I9628" s="7"/>
    </row>
    <row r="9629" spans="9:9" x14ac:dyDescent="0.25">
      <c r="I9629" s="7"/>
    </row>
    <row r="9630" spans="9:9" x14ac:dyDescent="0.25">
      <c r="I9630" s="7"/>
    </row>
    <row r="9631" spans="9:9" x14ac:dyDescent="0.25">
      <c r="I9631" s="7"/>
    </row>
    <row r="9632" spans="9:9" x14ac:dyDescent="0.25">
      <c r="I9632" s="7"/>
    </row>
    <row r="9633" spans="9:9" x14ac:dyDescent="0.25">
      <c r="I9633" s="7"/>
    </row>
    <row r="9634" spans="9:9" x14ac:dyDescent="0.25">
      <c r="I9634" s="7"/>
    </row>
    <row r="9635" spans="9:9" x14ac:dyDescent="0.25">
      <c r="I9635" s="7"/>
    </row>
    <row r="9636" spans="9:9" x14ac:dyDescent="0.25">
      <c r="I9636" s="7"/>
    </row>
    <row r="9637" spans="9:9" x14ac:dyDescent="0.25">
      <c r="I9637" s="7"/>
    </row>
    <row r="9638" spans="9:9" x14ac:dyDescent="0.25">
      <c r="I9638" s="7"/>
    </row>
    <row r="9639" spans="9:9" x14ac:dyDescent="0.25">
      <c r="I9639" s="7"/>
    </row>
    <row r="9640" spans="9:9" x14ac:dyDescent="0.25">
      <c r="I9640" s="7"/>
    </row>
    <row r="9641" spans="9:9" x14ac:dyDescent="0.25">
      <c r="I9641" s="7"/>
    </row>
    <row r="9642" spans="9:9" x14ac:dyDescent="0.25">
      <c r="I9642" s="7"/>
    </row>
    <row r="9643" spans="9:9" x14ac:dyDescent="0.25">
      <c r="I9643" s="7"/>
    </row>
    <row r="9644" spans="9:9" x14ac:dyDescent="0.25">
      <c r="I9644" s="7"/>
    </row>
    <row r="9645" spans="9:9" x14ac:dyDescent="0.25">
      <c r="I9645" s="7"/>
    </row>
    <row r="9646" spans="9:9" x14ac:dyDescent="0.25">
      <c r="I9646" s="7"/>
    </row>
    <row r="9647" spans="9:9" x14ac:dyDescent="0.25">
      <c r="I9647" s="7"/>
    </row>
    <row r="9648" spans="9:9" x14ac:dyDescent="0.25">
      <c r="I9648" s="7"/>
    </row>
    <row r="9649" spans="9:9" x14ac:dyDescent="0.25">
      <c r="I9649" s="7"/>
    </row>
    <row r="9650" spans="9:9" x14ac:dyDescent="0.25">
      <c r="I9650" s="7"/>
    </row>
    <row r="9651" spans="9:9" x14ac:dyDescent="0.25">
      <c r="I9651" s="7"/>
    </row>
    <row r="9652" spans="9:9" x14ac:dyDescent="0.25">
      <c r="I9652" s="7"/>
    </row>
    <row r="9653" spans="9:9" x14ac:dyDescent="0.25">
      <c r="I9653" s="7"/>
    </row>
    <row r="9654" spans="9:9" x14ac:dyDescent="0.25">
      <c r="I9654" s="7"/>
    </row>
    <row r="9655" spans="9:9" x14ac:dyDescent="0.25">
      <c r="I9655" s="7"/>
    </row>
    <row r="9656" spans="9:9" x14ac:dyDescent="0.25">
      <c r="I9656" s="7"/>
    </row>
    <row r="9657" spans="9:9" x14ac:dyDescent="0.25">
      <c r="I9657" s="7"/>
    </row>
    <row r="9658" spans="9:9" x14ac:dyDescent="0.25">
      <c r="I9658" s="7"/>
    </row>
    <row r="9659" spans="9:9" x14ac:dyDescent="0.25">
      <c r="I9659" s="7"/>
    </row>
    <row r="9660" spans="9:9" x14ac:dyDescent="0.25">
      <c r="I9660" s="7"/>
    </row>
    <row r="9661" spans="9:9" x14ac:dyDescent="0.25">
      <c r="I9661" s="7"/>
    </row>
    <row r="9662" spans="9:9" x14ac:dyDescent="0.25">
      <c r="I9662" s="7"/>
    </row>
    <row r="9663" spans="9:9" x14ac:dyDescent="0.25">
      <c r="I9663" s="7"/>
    </row>
    <row r="9664" spans="9:9" x14ac:dyDescent="0.25">
      <c r="I9664" s="7"/>
    </row>
    <row r="9665" spans="9:9" x14ac:dyDescent="0.25">
      <c r="I9665" s="7"/>
    </row>
    <row r="9666" spans="9:9" x14ac:dyDescent="0.25">
      <c r="I9666" s="7"/>
    </row>
    <row r="9667" spans="9:9" x14ac:dyDescent="0.25">
      <c r="I9667" s="7"/>
    </row>
    <row r="9668" spans="9:9" x14ac:dyDescent="0.25">
      <c r="I9668" s="7"/>
    </row>
    <row r="9669" spans="9:9" x14ac:dyDescent="0.25">
      <c r="I9669" s="7"/>
    </row>
    <row r="9670" spans="9:9" x14ac:dyDescent="0.25">
      <c r="I9670" s="7"/>
    </row>
    <row r="9671" spans="9:9" x14ac:dyDescent="0.25">
      <c r="I9671" s="7"/>
    </row>
    <row r="9672" spans="9:9" x14ac:dyDescent="0.25">
      <c r="I9672" s="7"/>
    </row>
    <row r="9673" spans="9:9" x14ac:dyDescent="0.25">
      <c r="I9673" s="7"/>
    </row>
    <row r="9674" spans="9:9" x14ac:dyDescent="0.25">
      <c r="I9674" s="7"/>
    </row>
    <row r="9675" spans="9:9" x14ac:dyDescent="0.25">
      <c r="I9675" s="7"/>
    </row>
    <row r="9676" spans="9:9" x14ac:dyDescent="0.25">
      <c r="I9676" s="7"/>
    </row>
    <row r="9677" spans="9:9" x14ac:dyDescent="0.25">
      <c r="I9677" s="7"/>
    </row>
    <row r="9678" spans="9:9" x14ac:dyDescent="0.25">
      <c r="I9678" s="7"/>
    </row>
    <row r="9679" spans="9:9" x14ac:dyDescent="0.25">
      <c r="I9679" s="7"/>
    </row>
    <row r="9680" spans="9:9" x14ac:dyDescent="0.25">
      <c r="I9680" s="7"/>
    </row>
    <row r="9681" spans="9:9" x14ac:dyDescent="0.25">
      <c r="I9681" s="7"/>
    </row>
    <row r="9682" spans="9:9" x14ac:dyDescent="0.25">
      <c r="I9682" s="7"/>
    </row>
    <row r="9683" spans="9:9" x14ac:dyDescent="0.25">
      <c r="I9683" s="7"/>
    </row>
    <row r="9684" spans="9:9" x14ac:dyDescent="0.25">
      <c r="I9684" s="7"/>
    </row>
    <row r="9685" spans="9:9" x14ac:dyDescent="0.25">
      <c r="I9685" s="7"/>
    </row>
    <row r="9686" spans="9:9" x14ac:dyDescent="0.25">
      <c r="I9686" s="7"/>
    </row>
    <row r="9687" spans="9:9" x14ac:dyDescent="0.25">
      <c r="I9687" s="7"/>
    </row>
    <row r="9688" spans="9:9" x14ac:dyDescent="0.25">
      <c r="I9688" s="7"/>
    </row>
    <row r="9689" spans="9:9" x14ac:dyDescent="0.25">
      <c r="I9689" s="7"/>
    </row>
    <row r="9690" spans="9:9" x14ac:dyDescent="0.25">
      <c r="I9690" s="7"/>
    </row>
    <row r="9691" spans="9:9" x14ac:dyDescent="0.25">
      <c r="I9691" s="7"/>
    </row>
    <row r="9692" spans="9:9" x14ac:dyDescent="0.25">
      <c r="I9692" s="7"/>
    </row>
    <row r="9693" spans="9:9" x14ac:dyDescent="0.25">
      <c r="I9693" s="7"/>
    </row>
    <row r="9694" spans="9:9" x14ac:dyDescent="0.25">
      <c r="I9694" s="7"/>
    </row>
    <row r="9695" spans="9:9" x14ac:dyDescent="0.25">
      <c r="I9695" s="7"/>
    </row>
    <row r="9696" spans="9:9" x14ac:dyDescent="0.25">
      <c r="I9696" s="7"/>
    </row>
    <row r="9697" spans="9:9" x14ac:dyDescent="0.25">
      <c r="I9697" s="7"/>
    </row>
    <row r="9698" spans="9:9" x14ac:dyDescent="0.25">
      <c r="I9698" s="7"/>
    </row>
    <row r="9699" spans="9:9" x14ac:dyDescent="0.25">
      <c r="I9699" s="7"/>
    </row>
    <row r="9700" spans="9:9" x14ac:dyDescent="0.25">
      <c r="I9700" s="7"/>
    </row>
    <row r="9701" spans="9:9" x14ac:dyDescent="0.25">
      <c r="I9701" s="7"/>
    </row>
    <row r="9702" spans="9:9" x14ac:dyDescent="0.25">
      <c r="I9702" s="7"/>
    </row>
    <row r="9703" spans="9:9" x14ac:dyDescent="0.25">
      <c r="I9703" s="7"/>
    </row>
    <row r="9704" spans="9:9" x14ac:dyDescent="0.25">
      <c r="I9704" s="7"/>
    </row>
    <row r="9705" spans="9:9" x14ac:dyDescent="0.25">
      <c r="I9705" s="7"/>
    </row>
    <row r="9706" spans="9:9" x14ac:dyDescent="0.25">
      <c r="I9706" s="7"/>
    </row>
    <row r="9707" spans="9:9" x14ac:dyDescent="0.25">
      <c r="I9707" s="7"/>
    </row>
    <row r="9708" spans="9:9" x14ac:dyDescent="0.25">
      <c r="I9708" s="7"/>
    </row>
    <row r="9709" spans="9:9" x14ac:dyDescent="0.25">
      <c r="I9709" s="7"/>
    </row>
    <row r="9710" spans="9:9" x14ac:dyDescent="0.25">
      <c r="I9710" s="7"/>
    </row>
    <row r="9711" spans="9:9" x14ac:dyDescent="0.25">
      <c r="I9711" s="7"/>
    </row>
    <row r="9712" spans="9:9" x14ac:dyDescent="0.25">
      <c r="I9712" s="7"/>
    </row>
    <row r="9713" spans="9:9" x14ac:dyDescent="0.25">
      <c r="I9713" s="7"/>
    </row>
    <row r="9714" spans="9:9" x14ac:dyDescent="0.25">
      <c r="I9714" s="7"/>
    </row>
    <row r="9715" spans="9:9" x14ac:dyDescent="0.25">
      <c r="I9715" s="7"/>
    </row>
    <row r="9716" spans="9:9" x14ac:dyDescent="0.25">
      <c r="I9716" s="7"/>
    </row>
    <row r="9717" spans="9:9" x14ac:dyDescent="0.25">
      <c r="I9717" s="7"/>
    </row>
    <row r="9718" spans="9:9" x14ac:dyDescent="0.25">
      <c r="I9718" s="7"/>
    </row>
    <row r="9719" spans="9:9" x14ac:dyDescent="0.25">
      <c r="I9719" s="7"/>
    </row>
    <row r="9720" spans="9:9" x14ac:dyDescent="0.25">
      <c r="I9720" s="7"/>
    </row>
    <row r="9721" spans="9:9" x14ac:dyDescent="0.25">
      <c r="I9721" s="7"/>
    </row>
    <row r="9722" spans="9:9" x14ac:dyDescent="0.25">
      <c r="I9722" s="7"/>
    </row>
    <row r="9723" spans="9:9" x14ac:dyDescent="0.25">
      <c r="I9723" s="7"/>
    </row>
    <row r="9724" spans="9:9" x14ac:dyDescent="0.25">
      <c r="I9724" s="7"/>
    </row>
    <row r="9725" spans="9:9" x14ac:dyDescent="0.25">
      <c r="I9725" s="7"/>
    </row>
    <row r="9726" spans="9:9" x14ac:dyDescent="0.25">
      <c r="I9726" s="7"/>
    </row>
    <row r="9727" spans="9:9" x14ac:dyDescent="0.25">
      <c r="I9727" s="7"/>
    </row>
    <row r="9728" spans="9:9" x14ac:dyDescent="0.25">
      <c r="I9728" s="7"/>
    </row>
    <row r="9729" spans="9:9" x14ac:dyDescent="0.25">
      <c r="I9729" s="7"/>
    </row>
    <row r="9730" spans="9:9" x14ac:dyDescent="0.25">
      <c r="I9730" s="7"/>
    </row>
    <row r="9731" spans="9:9" x14ac:dyDescent="0.25">
      <c r="I9731" s="7"/>
    </row>
    <row r="9732" spans="9:9" x14ac:dyDescent="0.25">
      <c r="I9732" s="7"/>
    </row>
    <row r="9733" spans="9:9" x14ac:dyDescent="0.25">
      <c r="I9733" s="7"/>
    </row>
    <row r="9734" spans="9:9" x14ac:dyDescent="0.25">
      <c r="I9734" s="7"/>
    </row>
    <row r="9735" spans="9:9" x14ac:dyDescent="0.25">
      <c r="I9735" s="7"/>
    </row>
    <row r="9736" spans="9:9" x14ac:dyDescent="0.25">
      <c r="I9736" s="7"/>
    </row>
    <row r="9737" spans="9:9" x14ac:dyDescent="0.25">
      <c r="I9737" s="7"/>
    </row>
    <row r="9738" spans="9:9" x14ac:dyDescent="0.25">
      <c r="I9738" s="7"/>
    </row>
    <row r="9739" spans="9:9" x14ac:dyDescent="0.25">
      <c r="I9739" s="7"/>
    </row>
    <row r="9740" spans="9:9" x14ac:dyDescent="0.25">
      <c r="I9740" s="7"/>
    </row>
    <row r="9741" spans="9:9" x14ac:dyDescent="0.25">
      <c r="I9741" s="7"/>
    </row>
    <row r="9742" spans="9:9" x14ac:dyDescent="0.25">
      <c r="I9742" s="7"/>
    </row>
    <row r="9743" spans="9:9" x14ac:dyDescent="0.25">
      <c r="I9743" s="7"/>
    </row>
    <row r="9744" spans="9:9" x14ac:dyDescent="0.25">
      <c r="I9744" s="7"/>
    </row>
    <row r="9745" spans="9:9" x14ac:dyDescent="0.25">
      <c r="I9745" s="7"/>
    </row>
    <row r="9746" spans="9:9" x14ac:dyDescent="0.25">
      <c r="I9746" s="7"/>
    </row>
    <row r="9747" spans="9:9" x14ac:dyDescent="0.25">
      <c r="I9747" s="7"/>
    </row>
    <row r="9748" spans="9:9" x14ac:dyDescent="0.25">
      <c r="I9748" s="7"/>
    </row>
    <row r="9749" spans="9:9" x14ac:dyDescent="0.25">
      <c r="I9749" s="7"/>
    </row>
    <row r="9750" spans="9:9" x14ac:dyDescent="0.25">
      <c r="I9750" s="7"/>
    </row>
    <row r="9751" spans="9:9" x14ac:dyDescent="0.25">
      <c r="I9751" s="7"/>
    </row>
    <row r="9752" spans="9:9" x14ac:dyDescent="0.25">
      <c r="I9752" s="7"/>
    </row>
    <row r="9753" spans="9:9" x14ac:dyDescent="0.25">
      <c r="I9753" s="7"/>
    </row>
    <row r="9754" spans="9:9" x14ac:dyDescent="0.25">
      <c r="I9754" s="7"/>
    </row>
    <row r="9755" spans="9:9" x14ac:dyDescent="0.25">
      <c r="I9755" s="7"/>
    </row>
    <row r="9756" spans="9:9" x14ac:dyDescent="0.25">
      <c r="I9756" s="7"/>
    </row>
    <row r="9757" spans="9:9" x14ac:dyDescent="0.25">
      <c r="I9757" s="7"/>
    </row>
    <row r="9758" spans="9:9" x14ac:dyDescent="0.25">
      <c r="I9758" s="7"/>
    </row>
    <row r="9759" spans="9:9" x14ac:dyDescent="0.25">
      <c r="I9759" s="7"/>
    </row>
    <row r="9760" spans="9:9" x14ac:dyDescent="0.25">
      <c r="I9760" s="7"/>
    </row>
    <row r="9761" spans="9:9" x14ac:dyDescent="0.25">
      <c r="I9761" s="7"/>
    </row>
    <row r="9762" spans="9:9" x14ac:dyDescent="0.25">
      <c r="I9762" s="7"/>
    </row>
    <row r="9763" spans="9:9" x14ac:dyDescent="0.25">
      <c r="I9763" s="7"/>
    </row>
    <row r="9764" spans="9:9" x14ac:dyDescent="0.25">
      <c r="I9764" s="7"/>
    </row>
    <row r="9765" spans="9:9" x14ac:dyDescent="0.25">
      <c r="I9765" s="7"/>
    </row>
    <row r="9766" spans="9:9" x14ac:dyDescent="0.25">
      <c r="I9766" s="7"/>
    </row>
    <row r="9767" spans="9:9" x14ac:dyDescent="0.25">
      <c r="I9767" s="7"/>
    </row>
    <row r="9768" spans="9:9" x14ac:dyDescent="0.25">
      <c r="I9768" s="7"/>
    </row>
    <row r="9769" spans="9:9" x14ac:dyDescent="0.25">
      <c r="I9769" s="7"/>
    </row>
    <row r="9770" spans="9:9" x14ac:dyDescent="0.25">
      <c r="I9770" s="7"/>
    </row>
    <row r="9771" spans="9:9" x14ac:dyDescent="0.25">
      <c r="I9771" s="7"/>
    </row>
    <row r="9772" spans="9:9" x14ac:dyDescent="0.25">
      <c r="I9772" s="7"/>
    </row>
    <row r="9773" spans="9:9" x14ac:dyDescent="0.25">
      <c r="I9773" s="7"/>
    </row>
    <row r="9774" spans="9:9" x14ac:dyDescent="0.25">
      <c r="I9774" s="7"/>
    </row>
    <row r="9775" spans="9:9" x14ac:dyDescent="0.25">
      <c r="I9775" s="7"/>
    </row>
    <row r="9776" spans="9:9" x14ac:dyDescent="0.25">
      <c r="I9776" s="7"/>
    </row>
    <row r="9777" spans="9:9" x14ac:dyDescent="0.25">
      <c r="I9777" s="7"/>
    </row>
    <row r="9778" spans="9:9" x14ac:dyDescent="0.25">
      <c r="I9778" s="7"/>
    </row>
    <row r="9779" spans="9:9" x14ac:dyDescent="0.25">
      <c r="I9779" s="7"/>
    </row>
    <row r="9780" spans="9:9" x14ac:dyDescent="0.25">
      <c r="I9780" s="7"/>
    </row>
    <row r="9781" spans="9:9" x14ac:dyDescent="0.25">
      <c r="I9781" s="7"/>
    </row>
    <row r="9782" spans="9:9" x14ac:dyDescent="0.25">
      <c r="I9782" s="7"/>
    </row>
    <row r="9783" spans="9:9" x14ac:dyDescent="0.25">
      <c r="I9783" s="7"/>
    </row>
    <row r="9784" spans="9:9" x14ac:dyDescent="0.25">
      <c r="I9784" s="7"/>
    </row>
    <row r="9785" spans="9:9" x14ac:dyDescent="0.25">
      <c r="I9785" s="7"/>
    </row>
    <row r="9786" spans="9:9" x14ac:dyDescent="0.25">
      <c r="I9786" s="7"/>
    </row>
    <row r="9787" spans="9:9" x14ac:dyDescent="0.25">
      <c r="I9787" s="7"/>
    </row>
    <row r="9788" spans="9:9" x14ac:dyDescent="0.25">
      <c r="I9788" s="7"/>
    </row>
    <row r="9789" spans="9:9" x14ac:dyDescent="0.25">
      <c r="I9789" s="7"/>
    </row>
    <row r="9790" spans="9:9" x14ac:dyDescent="0.25">
      <c r="I9790" s="7"/>
    </row>
    <row r="9791" spans="9:9" x14ac:dyDescent="0.25">
      <c r="I9791" s="7"/>
    </row>
    <row r="9792" spans="9:9" x14ac:dyDescent="0.25">
      <c r="I9792" s="7"/>
    </row>
    <row r="9793" spans="9:9" x14ac:dyDescent="0.25">
      <c r="I9793" s="7"/>
    </row>
    <row r="9794" spans="9:9" x14ac:dyDescent="0.25">
      <c r="I9794" s="7"/>
    </row>
    <row r="9795" spans="9:9" x14ac:dyDescent="0.25">
      <c r="I9795" s="7"/>
    </row>
    <row r="9796" spans="9:9" x14ac:dyDescent="0.25">
      <c r="I9796" s="7"/>
    </row>
    <row r="9797" spans="9:9" x14ac:dyDescent="0.25">
      <c r="I9797" s="7"/>
    </row>
    <row r="9798" spans="9:9" x14ac:dyDescent="0.25">
      <c r="I9798" s="7"/>
    </row>
    <row r="9799" spans="9:9" x14ac:dyDescent="0.25">
      <c r="I9799" s="7"/>
    </row>
    <row r="9800" spans="9:9" x14ac:dyDescent="0.25">
      <c r="I9800" s="7"/>
    </row>
    <row r="9801" spans="9:9" x14ac:dyDescent="0.25">
      <c r="I9801" s="7"/>
    </row>
    <row r="9802" spans="9:9" x14ac:dyDescent="0.25">
      <c r="I9802" s="7"/>
    </row>
    <row r="9803" spans="9:9" x14ac:dyDescent="0.25">
      <c r="I9803" s="7"/>
    </row>
    <row r="9804" spans="9:9" x14ac:dyDescent="0.25">
      <c r="I9804" s="7"/>
    </row>
    <row r="9805" spans="9:9" x14ac:dyDescent="0.25">
      <c r="I9805" s="7"/>
    </row>
    <row r="9806" spans="9:9" x14ac:dyDescent="0.25">
      <c r="I9806" s="7"/>
    </row>
    <row r="9807" spans="9:9" x14ac:dyDescent="0.25">
      <c r="I9807" s="7"/>
    </row>
    <row r="9808" spans="9:9" x14ac:dyDescent="0.25">
      <c r="I9808" s="7"/>
    </row>
    <row r="9809" spans="9:9" x14ac:dyDescent="0.25">
      <c r="I9809" s="7"/>
    </row>
    <row r="9810" spans="9:9" x14ac:dyDescent="0.25">
      <c r="I9810" s="7"/>
    </row>
    <row r="9811" spans="9:9" x14ac:dyDescent="0.25">
      <c r="I9811" s="7"/>
    </row>
    <row r="9812" spans="9:9" x14ac:dyDescent="0.25">
      <c r="I9812" s="7"/>
    </row>
    <row r="9813" spans="9:9" x14ac:dyDescent="0.25">
      <c r="I9813" s="7"/>
    </row>
    <row r="9814" spans="9:9" x14ac:dyDescent="0.25">
      <c r="I9814" s="7"/>
    </row>
    <row r="9815" spans="9:9" x14ac:dyDescent="0.25">
      <c r="I9815" s="7"/>
    </row>
    <row r="9816" spans="9:9" x14ac:dyDescent="0.25">
      <c r="I9816" s="7"/>
    </row>
    <row r="9817" spans="9:9" x14ac:dyDescent="0.25">
      <c r="I9817" s="7"/>
    </row>
    <row r="9818" spans="9:9" x14ac:dyDescent="0.25">
      <c r="I9818" s="7"/>
    </row>
    <row r="9819" spans="9:9" x14ac:dyDescent="0.25">
      <c r="I9819" s="7"/>
    </row>
    <row r="9820" spans="9:9" x14ac:dyDescent="0.25">
      <c r="I9820" s="7"/>
    </row>
    <row r="9821" spans="9:9" x14ac:dyDescent="0.25">
      <c r="I9821" s="7"/>
    </row>
    <row r="9822" spans="9:9" x14ac:dyDescent="0.25">
      <c r="I9822" s="7"/>
    </row>
    <row r="9823" spans="9:9" x14ac:dyDescent="0.25">
      <c r="I9823" s="7"/>
    </row>
    <row r="9824" spans="9:9" x14ac:dyDescent="0.25">
      <c r="I9824" s="7"/>
    </row>
    <row r="9825" spans="9:9" x14ac:dyDescent="0.25">
      <c r="I9825" s="7"/>
    </row>
    <row r="9826" spans="9:9" x14ac:dyDescent="0.25">
      <c r="I9826" s="7"/>
    </row>
    <row r="9827" spans="9:9" x14ac:dyDescent="0.25">
      <c r="I9827" s="7"/>
    </row>
    <row r="9828" spans="9:9" x14ac:dyDescent="0.25">
      <c r="I9828" s="7"/>
    </row>
    <row r="9829" spans="9:9" x14ac:dyDescent="0.25">
      <c r="I9829" s="7"/>
    </row>
    <row r="9830" spans="9:9" x14ac:dyDescent="0.25">
      <c r="I9830" s="7"/>
    </row>
    <row r="9831" spans="9:9" x14ac:dyDescent="0.25">
      <c r="I9831" s="7"/>
    </row>
    <row r="9832" spans="9:9" x14ac:dyDescent="0.25">
      <c r="I9832" s="7"/>
    </row>
    <row r="9833" spans="9:9" x14ac:dyDescent="0.25">
      <c r="I9833" s="7"/>
    </row>
    <row r="9834" spans="9:9" x14ac:dyDescent="0.25">
      <c r="I9834" s="7"/>
    </row>
    <row r="9835" spans="9:9" x14ac:dyDescent="0.25">
      <c r="I9835" s="7"/>
    </row>
    <row r="9836" spans="9:9" x14ac:dyDescent="0.25">
      <c r="I9836" s="7"/>
    </row>
    <row r="9837" spans="9:9" x14ac:dyDescent="0.25">
      <c r="I9837" s="7"/>
    </row>
    <row r="9838" spans="9:9" x14ac:dyDescent="0.25">
      <c r="I9838" s="7"/>
    </row>
    <row r="9839" spans="9:9" x14ac:dyDescent="0.25">
      <c r="I9839" s="7"/>
    </row>
    <row r="9840" spans="9:9" x14ac:dyDescent="0.25">
      <c r="I9840" s="7"/>
    </row>
    <row r="9841" spans="9:9" x14ac:dyDescent="0.25">
      <c r="I9841" s="7"/>
    </row>
    <row r="9842" spans="9:9" x14ac:dyDescent="0.25">
      <c r="I9842" s="7"/>
    </row>
    <row r="9843" spans="9:9" x14ac:dyDescent="0.25">
      <c r="I9843" s="7"/>
    </row>
    <row r="9844" spans="9:9" x14ac:dyDescent="0.25">
      <c r="I9844" s="7"/>
    </row>
    <row r="9845" spans="9:9" x14ac:dyDescent="0.25">
      <c r="I9845" s="7"/>
    </row>
    <row r="9846" spans="9:9" x14ac:dyDescent="0.25">
      <c r="I9846" s="7"/>
    </row>
    <row r="9847" spans="9:9" x14ac:dyDescent="0.25">
      <c r="I9847" s="7"/>
    </row>
    <row r="9848" spans="9:9" x14ac:dyDescent="0.25">
      <c r="I9848" s="7"/>
    </row>
    <row r="9849" spans="9:9" x14ac:dyDescent="0.25">
      <c r="I9849" s="7"/>
    </row>
    <row r="9850" spans="9:9" x14ac:dyDescent="0.25">
      <c r="I9850" s="7"/>
    </row>
    <row r="9851" spans="9:9" x14ac:dyDescent="0.25">
      <c r="I9851" s="7"/>
    </row>
    <row r="9852" spans="9:9" x14ac:dyDescent="0.25">
      <c r="I9852" s="7"/>
    </row>
    <row r="9853" spans="9:9" x14ac:dyDescent="0.25">
      <c r="I9853" s="7"/>
    </row>
    <row r="9854" spans="9:9" x14ac:dyDescent="0.25">
      <c r="I9854" s="7"/>
    </row>
    <row r="9855" spans="9:9" x14ac:dyDescent="0.25">
      <c r="I9855" s="7"/>
    </row>
    <row r="9856" spans="9:9" x14ac:dyDescent="0.25">
      <c r="I9856" s="7"/>
    </row>
    <row r="9857" spans="9:9" x14ac:dyDescent="0.25">
      <c r="I9857" s="7"/>
    </row>
    <row r="9858" spans="9:9" x14ac:dyDescent="0.25">
      <c r="I9858" s="7"/>
    </row>
    <row r="9859" spans="9:9" x14ac:dyDescent="0.25">
      <c r="I9859" s="7"/>
    </row>
    <row r="9860" spans="9:9" x14ac:dyDescent="0.25">
      <c r="I9860" s="7"/>
    </row>
    <row r="9861" spans="9:9" x14ac:dyDescent="0.25">
      <c r="I9861" s="7"/>
    </row>
    <row r="9862" spans="9:9" x14ac:dyDescent="0.25">
      <c r="I9862" s="7"/>
    </row>
    <row r="9863" spans="9:9" x14ac:dyDescent="0.25">
      <c r="I9863" s="7"/>
    </row>
    <row r="9864" spans="9:9" x14ac:dyDescent="0.25">
      <c r="I9864" s="7"/>
    </row>
    <row r="9865" spans="9:9" x14ac:dyDescent="0.25">
      <c r="I9865" s="7"/>
    </row>
    <row r="9866" spans="9:9" x14ac:dyDescent="0.25">
      <c r="I9866" s="7"/>
    </row>
    <row r="9867" spans="9:9" x14ac:dyDescent="0.25">
      <c r="I9867" s="7"/>
    </row>
    <row r="9868" spans="9:9" x14ac:dyDescent="0.25">
      <c r="I9868" s="7"/>
    </row>
    <row r="9869" spans="9:9" x14ac:dyDescent="0.25">
      <c r="I9869" s="7"/>
    </row>
    <row r="9870" spans="9:9" x14ac:dyDescent="0.25">
      <c r="I9870" s="7"/>
    </row>
    <row r="9871" spans="9:9" x14ac:dyDescent="0.25">
      <c r="I9871" s="7"/>
    </row>
    <row r="9872" spans="9:9" x14ac:dyDescent="0.25">
      <c r="I9872" s="7"/>
    </row>
    <row r="9873" spans="9:9" x14ac:dyDescent="0.25">
      <c r="I9873" s="7"/>
    </row>
    <row r="9874" spans="9:9" x14ac:dyDescent="0.25">
      <c r="I9874" s="7"/>
    </row>
    <row r="9875" spans="9:9" x14ac:dyDescent="0.25">
      <c r="I9875" s="7"/>
    </row>
    <row r="9876" spans="9:9" x14ac:dyDescent="0.25">
      <c r="I9876" s="7"/>
    </row>
    <row r="9877" spans="9:9" x14ac:dyDescent="0.25">
      <c r="I9877" s="7"/>
    </row>
    <row r="9878" spans="9:9" x14ac:dyDescent="0.25">
      <c r="I9878" s="7"/>
    </row>
    <row r="9879" spans="9:9" x14ac:dyDescent="0.25">
      <c r="I9879" s="7"/>
    </row>
    <row r="9880" spans="9:9" x14ac:dyDescent="0.25">
      <c r="I9880" s="7"/>
    </row>
    <row r="9881" spans="9:9" x14ac:dyDescent="0.25">
      <c r="I9881" s="7"/>
    </row>
    <row r="9882" spans="9:9" x14ac:dyDescent="0.25">
      <c r="I9882" s="7"/>
    </row>
    <row r="9883" spans="9:9" x14ac:dyDescent="0.25">
      <c r="I9883" s="7"/>
    </row>
    <row r="9884" spans="9:9" x14ac:dyDescent="0.25">
      <c r="I9884" s="7"/>
    </row>
    <row r="9885" spans="9:9" x14ac:dyDescent="0.25">
      <c r="I9885" s="7"/>
    </row>
    <row r="9886" spans="9:9" x14ac:dyDescent="0.25">
      <c r="I9886" s="7"/>
    </row>
    <row r="9887" spans="9:9" x14ac:dyDescent="0.25">
      <c r="I9887" s="7"/>
    </row>
    <row r="9888" spans="9:9" x14ac:dyDescent="0.25">
      <c r="I9888" s="7"/>
    </row>
    <row r="9889" spans="9:9" x14ac:dyDescent="0.25">
      <c r="I9889" s="7"/>
    </row>
    <row r="9890" spans="9:9" x14ac:dyDescent="0.25">
      <c r="I9890" s="7"/>
    </row>
    <row r="9891" spans="9:9" x14ac:dyDescent="0.25">
      <c r="I9891" s="7"/>
    </row>
    <row r="9892" spans="9:9" x14ac:dyDescent="0.25">
      <c r="I9892" s="7"/>
    </row>
    <row r="9893" spans="9:9" x14ac:dyDescent="0.25">
      <c r="I9893" s="7"/>
    </row>
    <row r="9894" spans="9:9" x14ac:dyDescent="0.25">
      <c r="I9894" s="7"/>
    </row>
    <row r="9895" spans="9:9" x14ac:dyDescent="0.25">
      <c r="I9895" s="7"/>
    </row>
    <row r="9896" spans="9:9" x14ac:dyDescent="0.25">
      <c r="I9896" s="7"/>
    </row>
    <row r="9897" spans="9:9" x14ac:dyDescent="0.25">
      <c r="I9897" s="7"/>
    </row>
    <row r="9898" spans="9:9" x14ac:dyDescent="0.25">
      <c r="I9898" s="7"/>
    </row>
    <row r="9899" spans="9:9" x14ac:dyDescent="0.25">
      <c r="I9899" s="7"/>
    </row>
    <row r="9900" spans="9:9" x14ac:dyDescent="0.25">
      <c r="I9900" s="7"/>
    </row>
    <row r="9901" spans="9:9" x14ac:dyDescent="0.25">
      <c r="I9901" s="7"/>
    </row>
    <row r="9902" spans="9:9" x14ac:dyDescent="0.25">
      <c r="I9902" s="7"/>
    </row>
    <row r="9903" spans="9:9" x14ac:dyDescent="0.25">
      <c r="I9903" s="7"/>
    </row>
    <row r="9904" spans="9:9" x14ac:dyDescent="0.25">
      <c r="I9904" s="7"/>
    </row>
    <row r="9905" spans="9:9" x14ac:dyDescent="0.25">
      <c r="I9905" s="7"/>
    </row>
    <row r="9906" spans="9:9" x14ac:dyDescent="0.25">
      <c r="I9906" s="7"/>
    </row>
    <row r="9907" spans="9:9" x14ac:dyDescent="0.25">
      <c r="I9907" s="7"/>
    </row>
    <row r="9908" spans="9:9" x14ac:dyDescent="0.25">
      <c r="I9908" s="7"/>
    </row>
    <row r="9909" spans="9:9" x14ac:dyDescent="0.25">
      <c r="I9909" s="7"/>
    </row>
    <row r="9910" spans="9:9" x14ac:dyDescent="0.25">
      <c r="I9910" s="7"/>
    </row>
    <row r="9911" spans="9:9" x14ac:dyDescent="0.25">
      <c r="I9911" s="7"/>
    </row>
    <row r="9912" spans="9:9" x14ac:dyDescent="0.25">
      <c r="I9912" s="7"/>
    </row>
    <row r="9913" spans="9:9" x14ac:dyDescent="0.25">
      <c r="I9913" s="7"/>
    </row>
    <row r="9914" spans="9:9" x14ac:dyDescent="0.25">
      <c r="I9914" s="7"/>
    </row>
    <row r="9915" spans="9:9" x14ac:dyDescent="0.25">
      <c r="I9915" s="7"/>
    </row>
    <row r="9916" spans="9:9" x14ac:dyDescent="0.25">
      <c r="I9916" s="7"/>
    </row>
    <row r="9917" spans="9:9" x14ac:dyDescent="0.25">
      <c r="I9917" s="7"/>
    </row>
    <row r="9918" spans="9:9" x14ac:dyDescent="0.25">
      <c r="I9918" s="7"/>
    </row>
    <row r="9919" spans="9:9" x14ac:dyDescent="0.25">
      <c r="I9919" s="7"/>
    </row>
    <row r="9920" spans="9:9" x14ac:dyDescent="0.25">
      <c r="I9920" s="7"/>
    </row>
    <row r="9921" spans="9:9" x14ac:dyDescent="0.25">
      <c r="I9921" s="7"/>
    </row>
    <row r="9922" spans="9:9" x14ac:dyDescent="0.25">
      <c r="I9922" s="7"/>
    </row>
    <row r="9923" spans="9:9" x14ac:dyDescent="0.25">
      <c r="I9923" s="7"/>
    </row>
    <row r="9924" spans="9:9" x14ac:dyDescent="0.25">
      <c r="I9924" s="7"/>
    </row>
    <row r="9925" spans="9:9" x14ac:dyDescent="0.25">
      <c r="I9925" s="7"/>
    </row>
    <row r="9926" spans="9:9" x14ac:dyDescent="0.25">
      <c r="I9926" s="7"/>
    </row>
    <row r="9927" spans="9:9" x14ac:dyDescent="0.25">
      <c r="I9927" s="7"/>
    </row>
    <row r="9928" spans="9:9" x14ac:dyDescent="0.25">
      <c r="I9928" s="7"/>
    </row>
    <row r="9929" spans="9:9" x14ac:dyDescent="0.25">
      <c r="I9929" s="7"/>
    </row>
    <row r="9930" spans="9:9" x14ac:dyDescent="0.25">
      <c r="I9930" s="7"/>
    </row>
    <row r="9931" spans="9:9" x14ac:dyDescent="0.25">
      <c r="I9931" s="7"/>
    </row>
    <row r="9932" spans="9:9" x14ac:dyDescent="0.25">
      <c r="I9932" s="7"/>
    </row>
    <row r="9933" spans="9:9" x14ac:dyDescent="0.25">
      <c r="I9933" s="7"/>
    </row>
    <row r="9934" spans="9:9" x14ac:dyDescent="0.25">
      <c r="I9934" s="7"/>
    </row>
    <row r="9935" spans="9:9" x14ac:dyDescent="0.25">
      <c r="I9935" s="7"/>
    </row>
    <row r="9936" spans="9:9" x14ac:dyDescent="0.25">
      <c r="I9936" s="7"/>
    </row>
    <row r="9937" spans="9:9" x14ac:dyDescent="0.25">
      <c r="I9937" s="7"/>
    </row>
    <row r="9938" spans="9:9" x14ac:dyDescent="0.25">
      <c r="I9938" s="7"/>
    </row>
    <row r="9939" spans="9:9" x14ac:dyDescent="0.25">
      <c r="I9939" s="7"/>
    </row>
    <row r="9940" spans="9:9" x14ac:dyDescent="0.25">
      <c r="I9940" s="7"/>
    </row>
    <row r="9941" spans="9:9" x14ac:dyDescent="0.25">
      <c r="I9941" s="7"/>
    </row>
    <row r="9942" spans="9:9" x14ac:dyDescent="0.25">
      <c r="I9942" s="7"/>
    </row>
    <row r="9943" spans="9:9" x14ac:dyDescent="0.25">
      <c r="I9943" s="7"/>
    </row>
    <row r="9944" spans="9:9" x14ac:dyDescent="0.25">
      <c r="I9944" s="7"/>
    </row>
    <row r="9945" spans="9:9" x14ac:dyDescent="0.25">
      <c r="I9945" s="7"/>
    </row>
    <row r="9946" spans="9:9" x14ac:dyDescent="0.25">
      <c r="I9946" s="7"/>
    </row>
    <row r="9947" spans="9:9" x14ac:dyDescent="0.25">
      <c r="I9947" s="7"/>
    </row>
    <row r="9948" spans="9:9" x14ac:dyDescent="0.25">
      <c r="I9948" s="7"/>
    </row>
    <row r="9949" spans="9:9" x14ac:dyDescent="0.25">
      <c r="I9949" s="7"/>
    </row>
    <row r="9950" spans="9:9" x14ac:dyDescent="0.25">
      <c r="I9950" s="7"/>
    </row>
    <row r="9951" spans="9:9" x14ac:dyDescent="0.25">
      <c r="I9951" s="7"/>
    </row>
    <row r="9952" spans="9:9" x14ac:dyDescent="0.25">
      <c r="I9952" s="7"/>
    </row>
    <row r="9953" spans="9:9" x14ac:dyDescent="0.25">
      <c r="I9953" s="7"/>
    </row>
    <row r="9954" spans="9:9" x14ac:dyDescent="0.25">
      <c r="I9954" s="7"/>
    </row>
    <row r="9955" spans="9:9" x14ac:dyDescent="0.25">
      <c r="I9955" s="7"/>
    </row>
    <row r="9956" spans="9:9" x14ac:dyDescent="0.25">
      <c r="I9956" s="7"/>
    </row>
    <row r="9957" spans="9:9" x14ac:dyDescent="0.25">
      <c r="I9957" s="7"/>
    </row>
    <row r="9958" spans="9:9" x14ac:dyDescent="0.25">
      <c r="I9958" s="7"/>
    </row>
    <row r="9959" spans="9:9" x14ac:dyDescent="0.25">
      <c r="I9959" s="7"/>
    </row>
    <row r="9960" spans="9:9" x14ac:dyDescent="0.25">
      <c r="I9960" s="7"/>
    </row>
    <row r="9961" spans="9:9" x14ac:dyDescent="0.25">
      <c r="I9961" s="7"/>
    </row>
    <row r="9962" spans="9:9" x14ac:dyDescent="0.25">
      <c r="I9962" s="7"/>
    </row>
    <row r="9963" spans="9:9" x14ac:dyDescent="0.25">
      <c r="I9963" s="7"/>
    </row>
    <row r="9964" spans="9:9" x14ac:dyDescent="0.25">
      <c r="I9964" s="7"/>
    </row>
    <row r="9965" spans="9:9" x14ac:dyDescent="0.25">
      <c r="I9965" s="7"/>
    </row>
    <row r="9966" spans="9:9" x14ac:dyDescent="0.25">
      <c r="I9966" s="7"/>
    </row>
    <row r="9967" spans="9:9" x14ac:dyDescent="0.25">
      <c r="I9967" s="7"/>
    </row>
    <row r="9968" spans="9:9" x14ac:dyDescent="0.25">
      <c r="I9968" s="7"/>
    </row>
    <row r="9969" spans="9:9" x14ac:dyDescent="0.25">
      <c r="I9969" s="7"/>
    </row>
    <row r="9970" spans="9:9" x14ac:dyDescent="0.25">
      <c r="I9970" s="7"/>
    </row>
    <row r="9971" spans="9:9" x14ac:dyDescent="0.25">
      <c r="I9971" s="7"/>
    </row>
    <row r="9972" spans="9:9" x14ac:dyDescent="0.25">
      <c r="I9972" s="7"/>
    </row>
    <row r="9973" spans="9:9" x14ac:dyDescent="0.25">
      <c r="I9973" s="7"/>
    </row>
    <row r="9974" spans="9:9" x14ac:dyDescent="0.25">
      <c r="I9974" s="7"/>
    </row>
    <row r="9975" spans="9:9" x14ac:dyDescent="0.25">
      <c r="I9975" s="7"/>
    </row>
    <row r="9976" spans="9:9" x14ac:dyDescent="0.25">
      <c r="I9976" s="7"/>
    </row>
    <row r="9977" spans="9:9" x14ac:dyDescent="0.25">
      <c r="I9977" s="7"/>
    </row>
    <row r="9978" spans="9:9" x14ac:dyDescent="0.25">
      <c r="I9978" s="7"/>
    </row>
    <row r="9979" spans="9:9" x14ac:dyDescent="0.25">
      <c r="I9979" s="7"/>
    </row>
    <row r="9980" spans="9:9" x14ac:dyDescent="0.25">
      <c r="I9980" s="7"/>
    </row>
    <row r="9981" spans="9:9" x14ac:dyDescent="0.25">
      <c r="I9981" s="7"/>
    </row>
    <row r="9982" spans="9:9" x14ac:dyDescent="0.25">
      <c r="I9982" s="7"/>
    </row>
    <row r="9983" spans="9:9" x14ac:dyDescent="0.25">
      <c r="I9983" s="7"/>
    </row>
    <row r="9984" spans="9:9" x14ac:dyDescent="0.25">
      <c r="I9984" s="7"/>
    </row>
    <row r="9985" spans="9:9" x14ac:dyDescent="0.25">
      <c r="I9985" s="7"/>
    </row>
    <row r="9986" spans="9:9" x14ac:dyDescent="0.25">
      <c r="I9986" s="7"/>
    </row>
    <row r="9987" spans="9:9" x14ac:dyDescent="0.25">
      <c r="I9987" s="7"/>
    </row>
    <row r="9988" spans="9:9" x14ac:dyDescent="0.25">
      <c r="I9988" s="7"/>
    </row>
    <row r="9989" spans="9:9" x14ac:dyDescent="0.25">
      <c r="I9989" s="7"/>
    </row>
    <row r="9990" spans="9:9" x14ac:dyDescent="0.25">
      <c r="I9990" s="7"/>
    </row>
    <row r="9991" spans="9:9" x14ac:dyDescent="0.25">
      <c r="I9991" s="7"/>
    </row>
    <row r="9992" spans="9:9" x14ac:dyDescent="0.25">
      <c r="I9992" s="7"/>
    </row>
    <row r="9993" spans="9:9" x14ac:dyDescent="0.25">
      <c r="I9993" s="7"/>
    </row>
    <row r="9994" spans="9:9" x14ac:dyDescent="0.25">
      <c r="I9994" s="7"/>
    </row>
    <row r="9995" spans="9:9" x14ac:dyDescent="0.25">
      <c r="I9995" s="7"/>
    </row>
    <row r="9996" spans="9:9" x14ac:dyDescent="0.25">
      <c r="I9996" s="7"/>
    </row>
    <row r="9997" spans="9:9" x14ac:dyDescent="0.25">
      <c r="I9997" s="7"/>
    </row>
    <row r="9998" spans="9:9" x14ac:dyDescent="0.25">
      <c r="I9998" s="7"/>
    </row>
    <row r="9999" spans="9:9" x14ac:dyDescent="0.25">
      <c r="I9999" s="7"/>
    </row>
    <row r="10000" spans="9:9" x14ac:dyDescent="0.25">
      <c r="I10000" s="7"/>
    </row>
    <row r="10001" spans="9:9" x14ac:dyDescent="0.25">
      <c r="I10001" s="7"/>
    </row>
    <row r="10002" spans="9:9" x14ac:dyDescent="0.25">
      <c r="I10002" s="7"/>
    </row>
    <row r="10003" spans="9:9" x14ac:dyDescent="0.25">
      <c r="I10003" s="7"/>
    </row>
    <row r="10004" spans="9:9" x14ac:dyDescent="0.25">
      <c r="I10004" s="7"/>
    </row>
    <row r="10005" spans="9:9" x14ac:dyDescent="0.25">
      <c r="I10005" s="7"/>
    </row>
    <row r="10006" spans="9:9" x14ac:dyDescent="0.25">
      <c r="I10006" s="7"/>
    </row>
    <row r="10007" spans="9:9" x14ac:dyDescent="0.25">
      <c r="I10007" s="7"/>
    </row>
    <row r="10008" spans="9:9" x14ac:dyDescent="0.25">
      <c r="I10008" s="7"/>
    </row>
    <row r="10009" spans="9:9" x14ac:dyDescent="0.25">
      <c r="I10009" s="7"/>
    </row>
    <row r="10010" spans="9:9" x14ac:dyDescent="0.25">
      <c r="I10010" s="7"/>
    </row>
    <row r="10011" spans="9:9" x14ac:dyDescent="0.25">
      <c r="I10011" s="7"/>
    </row>
    <row r="10012" spans="9:9" x14ac:dyDescent="0.25">
      <c r="I10012" s="7"/>
    </row>
    <row r="10013" spans="9:9" x14ac:dyDescent="0.25">
      <c r="I10013" s="7"/>
    </row>
    <row r="10014" spans="9:9" x14ac:dyDescent="0.25">
      <c r="I10014" s="7"/>
    </row>
    <row r="10015" spans="9:9" x14ac:dyDescent="0.25">
      <c r="I10015" s="7"/>
    </row>
    <row r="10016" spans="9:9" x14ac:dyDescent="0.25">
      <c r="I10016" s="7"/>
    </row>
    <row r="10017" spans="9:9" x14ac:dyDescent="0.25">
      <c r="I10017" s="7"/>
    </row>
    <row r="10018" spans="9:9" x14ac:dyDescent="0.25">
      <c r="I10018" s="7"/>
    </row>
    <row r="10019" spans="9:9" x14ac:dyDescent="0.25">
      <c r="I10019" s="7"/>
    </row>
    <row r="10020" spans="9:9" x14ac:dyDescent="0.25">
      <c r="I10020" s="7"/>
    </row>
    <row r="10021" spans="9:9" x14ac:dyDescent="0.25">
      <c r="I10021" s="7"/>
    </row>
    <row r="10022" spans="9:9" x14ac:dyDescent="0.25">
      <c r="I10022" s="7"/>
    </row>
    <row r="10023" spans="9:9" x14ac:dyDescent="0.25">
      <c r="I10023" s="7"/>
    </row>
    <row r="10024" spans="9:9" x14ac:dyDescent="0.25">
      <c r="I10024" s="7"/>
    </row>
    <row r="10025" spans="9:9" x14ac:dyDescent="0.25">
      <c r="I10025" s="7"/>
    </row>
    <row r="10026" spans="9:9" x14ac:dyDescent="0.25">
      <c r="I10026" s="7"/>
    </row>
    <row r="10027" spans="9:9" x14ac:dyDescent="0.25">
      <c r="I10027" s="7"/>
    </row>
    <row r="10028" spans="9:9" x14ac:dyDescent="0.25">
      <c r="I10028" s="7"/>
    </row>
    <row r="10029" spans="9:9" x14ac:dyDescent="0.25">
      <c r="I10029" s="7"/>
    </row>
    <row r="10030" spans="9:9" x14ac:dyDescent="0.25">
      <c r="I10030" s="7"/>
    </row>
    <row r="10031" spans="9:9" x14ac:dyDescent="0.25">
      <c r="I10031" s="7"/>
    </row>
    <row r="10032" spans="9:9" x14ac:dyDescent="0.25">
      <c r="I10032" s="7"/>
    </row>
    <row r="10033" spans="9:9" x14ac:dyDescent="0.25">
      <c r="I10033" s="7"/>
    </row>
    <row r="10034" spans="9:9" x14ac:dyDescent="0.25">
      <c r="I10034" s="7"/>
    </row>
    <row r="10035" spans="9:9" x14ac:dyDescent="0.25">
      <c r="I10035" s="7"/>
    </row>
    <row r="10036" spans="9:9" x14ac:dyDescent="0.25">
      <c r="I10036" s="7"/>
    </row>
    <row r="10037" spans="9:9" x14ac:dyDescent="0.25">
      <c r="I10037" s="7"/>
    </row>
    <row r="10038" spans="9:9" x14ac:dyDescent="0.25">
      <c r="I10038" s="7"/>
    </row>
    <row r="10039" spans="9:9" x14ac:dyDescent="0.25">
      <c r="I10039" s="7"/>
    </row>
    <row r="10040" spans="9:9" x14ac:dyDescent="0.25">
      <c r="I10040" s="7"/>
    </row>
    <row r="10041" spans="9:9" x14ac:dyDescent="0.25">
      <c r="I10041" s="7"/>
    </row>
    <row r="10042" spans="9:9" x14ac:dyDescent="0.25">
      <c r="I10042" s="7"/>
    </row>
    <row r="10043" spans="9:9" x14ac:dyDescent="0.25">
      <c r="I10043" s="7"/>
    </row>
    <row r="10044" spans="9:9" x14ac:dyDescent="0.25">
      <c r="I10044" s="7"/>
    </row>
    <row r="10045" spans="9:9" x14ac:dyDescent="0.25">
      <c r="I10045" s="7"/>
    </row>
    <row r="10046" spans="9:9" x14ac:dyDescent="0.25">
      <c r="I10046" s="7"/>
    </row>
    <row r="10047" spans="9:9" x14ac:dyDescent="0.25">
      <c r="I10047" s="7"/>
    </row>
    <row r="10048" spans="9:9" x14ac:dyDescent="0.25">
      <c r="I10048" s="7"/>
    </row>
    <row r="10049" spans="9:9" x14ac:dyDescent="0.25">
      <c r="I10049" s="7"/>
    </row>
    <row r="10050" spans="9:9" x14ac:dyDescent="0.25">
      <c r="I10050" s="7"/>
    </row>
    <row r="10051" spans="9:9" x14ac:dyDescent="0.25">
      <c r="I10051" s="7"/>
    </row>
    <row r="10052" spans="9:9" x14ac:dyDescent="0.25">
      <c r="I10052" s="7"/>
    </row>
    <row r="10053" spans="9:9" x14ac:dyDescent="0.25">
      <c r="I10053" s="7"/>
    </row>
    <row r="10054" spans="9:9" x14ac:dyDescent="0.25">
      <c r="I10054" s="7"/>
    </row>
    <row r="10055" spans="9:9" x14ac:dyDescent="0.25">
      <c r="I10055" s="7"/>
    </row>
    <row r="10056" spans="9:9" x14ac:dyDescent="0.25">
      <c r="I10056" s="7"/>
    </row>
    <row r="10057" spans="9:9" x14ac:dyDescent="0.25">
      <c r="I10057" s="7"/>
    </row>
    <row r="10058" spans="9:9" x14ac:dyDescent="0.25">
      <c r="I10058" s="7"/>
    </row>
    <row r="10059" spans="9:9" x14ac:dyDescent="0.25">
      <c r="I10059" s="7"/>
    </row>
    <row r="10060" spans="9:9" x14ac:dyDescent="0.25">
      <c r="I10060" s="7"/>
    </row>
    <row r="10061" spans="9:9" x14ac:dyDescent="0.25">
      <c r="I10061" s="7"/>
    </row>
    <row r="10062" spans="9:9" x14ac:dyDescent="0.25">
      <c r="I10062" s="7"/>
    </row>
    <row r="10063" spans="9:9" x14ac:dyDescent="0.25">
      <c r="I10063" s="7"/>
    </row>
    <row r="10064" spans="9:9" x14ac:dyDescent="0.25">
      <c r="I10064" s="7"/>
    </row>
    <row r="10065" spans="9:9" x14ac:dyDescent="0.25">
      <c r="I10065" s="7"/>
    </row>
    <row r="10066" spans="9:9" x14ac:dyDescent="0.25">
      <c r="I10066" s="7"/>
    </row>
    <row r="10067" spans="9:9" x14ac:dyDescent="0.25">
      <c r="I10067" s="7"/>
    </row>
    <row r="10068" spans="9:9" x14ac:dyDescent="0.25">
      <c r="I10068" s="7"/>
    </row>
    <row r="10069" spans="9:9" x14ac:dyDescent="0.25">
      <c r="I10069" s="7"/>
    </row>
    <row r="10070" spans="9:9" x14ac:dyDescent="0.25">
      <c r="I10070" s="7"/>
    </row>
    <row r="10071" spans="9:9" x14ac:dyDescent="0.25">
      <c r="I10071" s="7"/>
    </row>
    <row r="10072" spans="9:9" x14ac:dyDescent="0.25">
      <c r="I10072" s="7"/>
    </row>
    <row r="10073" spans="9:9" x14ac:dyDescent="0.25">
      <c r="I10073" s="7"/>
    </row>
    <row r="10074" spans="9:9" x14ac:dyDescent="0.25">
      <c r="I10074" s="7"/>
    </row>
    <row r="10075" spans="9:9" x14ac:dyDescent="0.25">
      <c r="I10075" s="7"/>
    </row>
    <row r="10076" spans="9:9" x14ac:dyDescent="0.25">
      <c r="I10076" s="7"/>
    </row>
    <row r="10077" spans="9:9" x14ac:dyDescent="0.25">
      <c r="I10077" s="7"/>
    </row>
    <row r="10078" spans="9:9" x14ac:dyDescent="0.25">
      <c r="I10078" s="7"/>
    </row>
    <row r="10079" spans="9:9" x14ac:dyDescent="0.25">
      <c r="I10079" s="7"/>
    </row>
    <row r="10080" spans="9:9" x14ac:dyDescent="0.25">
      <c r="I10080" s="7"/>
    </row>
    <row r="10081" spans="9:9" x14ac:dyDescent="0.25">
      <c r="I10081" s="7"/>
    </row>
    <row r="10082" spans="9:9" x14ac:dyDescent="0.25">
      <c r="I10082" s="7"/>
    </row>
    <row r="10083" spans="9:9" x14ac:dyDescent="0.25">
      <c r="I10083" s="7"/>
    </row>
    <row r="10084" spans="9:9" x14ac:dyDescent="0.25">
      <c r="I10084" s="7"/>
    </row>
    <row r="10085" spans="9:9" x14ac:dyDescent="0.25">
      <c r="I10085" s="7"/>
    </row>
    <row r="10086" spans="9:9" x14ac:dyDescent="0.25">
      <c r="I10086" s="7"/>
    </row>
    <row r="10087" spans="9:9" x14ac:dyDescent="0.25">
      <c r="I10087" s="7"/>
    </row>
    <row r="10088" spans="9:9" x14ac:dyDescent="0.25">
      <c r="I10088" s="7"/>
    </row>
    <row r="10089" spans="9:9" x14ac:dyDescent="0.25">
      <c r="I10089" s="7"/>
    </row>
    <row r="10090" spans="9:9" x14ac:dyDescent="0.25">
      <c r="I10090" s="7"/>
    </row>
    <row r="10091" spans="9:9" x14ac:dyDescent="0.25">
      <c r="I10091" s="7"/>
    </row>
    <row r="10092" spans="9:9" x14ac:dyDescent="0.25">
      <c r="I10092" s="7"/>
    </row>
    <row r="10093" spans="9:9" x14ac:dyDescent="0.25">
      <c r="I10093" s="7"/>
    </row>
    <row r="10094" spans="9:9" x14ac:dyDescent="0.25">
      <c r="I10094" s="7"/>
    </row>
    <row r="10095" spans="9:9" x14ac:dyDescent="0.25">
      <c r="I10095" s="7"/>
    </row>
    <row r="10096" spans="9:9" x14ac:dyDescent="0.25">
      <c r="I10096" s="7"/>
    </row>
    <row r="10097" spans="9:9" x14ac:dyDescent="0.25">
      <c r="I10097" s="7"/>
    </row>
    <row r="10098" spans="9:9" x14ac:dyDescent="0.25">
      <c r="I10098" s="7"/>
    </row>
    <row r="10099" spans="9:9" x14ac:dyDescent="0.25">
      <c r="I10099" s="7"/>
    </row>
    <row r="10100" spans="9:9" x14ac:dyDescent="0.25">
      <c r="I10100" s="7"/>
    </row>
    <row r="10101" spans="9:9" x14ac:dyDescent="0.25">
      <c r="I10101" s="7"/>
    </row>
    <row r="10102" spans="9:9" x14ac:dyDescent="0.25">
      <c r="I10102" s="7"/>
    </row>
    <row r="10103" spans="9:9" x14ac:dyDescent="0.25">
      <c r="I10103" s="7"/>
    </row>
    <row r="10104" spans="9:9" x14ac:dyDescent="0.25">
      <c r="I10104" s="7"/>
    </row>
    <row r="10105" spans="9:9" x14ac:dyDescent="0.25">
      <c r="I10105" s="7"/>
    </row>
    <row r="10106" spans="9:9" x14ac:dyDescent="0.25">
      <c r="I10106" s="7"/>
    </row>
    <row r="10107" spans="9:9" x14ac:dyDescent="0.25">
      <c r="I10107" s="7"/>
    </row>
    <row r="10108" spans="9:9" x14ac:dyDescent="0.25">
      <c r="I10108" s="7"/>
    </row>
    <row r="10109" spans="9:9" x14ac:dyDescent="0.25">
      <c r="I10109" s="7"/>
    </row>
    <row r="10110" spans="9:9" x14ac:dyDescent="0.25">
      <c r="I10110" s="7"/>
    </row>
    <row r="10111" spans="9:9" x14ac:dyDescent="0.25">
      <c r="I10111" s="7"/>
    </row>
    <row r="10112" spans="9:9" x14ac:dyDescent="0.25">
      <c r="I10112" s="7"/>
    </row>
    <row r="10113" spans="9:9" x14ac:dyDescent="0.25">
      <c r="I10113" s="7"/>
    </row>
    <row r="10114" spans="9:9" x14ac:dyDescent="0.25">
      <c r="I10114" s="7"/>
    </row>
    <row r="10115" spans="9:9" x14ac:dyDescent="0.25">
      <c r="I10115" s="7"/>
    </row>
    <row r="10116" spans="9:9" x14ac:dyDescent="0.25">
      <c r="I10116" s="7"/>
    </row>
    <row r="10117" spans="9:9" x14ac:dyDescent="0.25">
      <c r="I10117" s="7"/>
    </row>
    <row r="10118" spans="9:9" x14ac:dyDescent="0.25">
      <c r="I10118" s="7"/>
    </row>
    <row r="10119" spans="9:9" x14ac:dyDescent="0.25">
      <c r="I10119" s="7"/>
    </row>
    <row r="10120" spans="9:9" x14ac:dyDescent="0.25">
      <c r="I10120" s="7"/>
    </row>
    <row r="10121" spans="9:9" x14ac:dyDescent="0.25">
      <c r="I10121" s="7"/>
    </row>
    <row r="10122" spans="9:9" x14ac:dyDescent="0.25">
      <c r="I10122" s="7"/>
    </row>
    <row r="10123" spans="9:9" x14ac:dyDescent="0.25">
      <c r="I10123" s="7"/>
    </row>
    <row r="10124" spans="9:9" x14ac:dyDescent="0.25">
      <c r="I10124" s="7"/>
    </row>
    <row r="10125" spans="9:9" x14ac:dyDescent="0.25">
      <c r="I10125" s="7"/>
    </row>
    <row r="10126" spans="9:9" x14ac:dyDescent="0.25">
      <c r="I10126" s="7"/>
    </row>
    <row r="10127" spans="9:9" x14ac:dyDescent="0.25">
      <c r="I10127" s="7"/>
    </row>
    <row r="10128" spans="9:9" x14ac:dyDescent="0.25">
      <c r="I10128" s="7"/>
    </row>
    <row r="10129" spans="9:9" x14ac:dyDescent="0.25">
      <c r="I10129" s="7"/>
    </row>
    <row r="10130" spans="9:9" x14ac:dyDescent="0.25">
      <c r="I10130" s="7"/>
    </row>
    <row r="10131" spans="9:9" x14ac:dyDescent="0.25">
      <c r="I10131" s="7"/>
    </row>
    <row r="10132" spans="9:9" x14ac:dyDescent="0.25">
      <c r="I10132" s="7"/>
    </row>
    <row r="10133" spans="9:9" x14ac:dyDescent="0.25">
      <c r="I10133" s="7"/>
    </row>
    <row r="10134" spans="9:9" x14ac:dyDescent="0.25">
      <c r="I10134" s="7"/>
    </row>
    <row r="10135" spans="9:9" x14ac:dyDescent="0.25">
      <c r="I10135" s="7"/>
    </row>
    <row r="10136" spans="9:9" x14ac:dyDescent="0.25">
      <c r="I10136" s="7"/>
    </row>
    <row r="10137" spans="9:9" x14ac:dyDescent="0.25">
      <c r="I10137" s="7"/>
    </row>
    <row r="10138" spans="9:9" x14ac:dyDescent="0.25">
      <c r="I10138" s="7"/>
    </row>
    <row r="10139" spans="9:9" x14ac:dyDescent="0.25">
      <c r="I10139" s="7"/>
    </row>
    <row r="10140" spans="9:9" x14ac:dyDescent="0.25">
      <c r="I10140" s="7"/>
    </row>
    <row r="10141" spans="9:9" x14ac:dyDescent="0.25">
      <c r="I10141" s="7"/>
    </row>
    <row r="10142" spans="9:9" x14ac:dyDescent="0.25">
      <c r="I10142" s="7"/>
    </row>
    <row r="10143" spans="9:9" x14ac:dyDescent="0.25">
      <c r="I10143" s="7"/>
    </row>
    <row r="10144" spans="9:9" x14ac:dyDescent="0.25">
      <c r="I10144" s="7"/>
    </row>
    <row r="10145" spans="9:9" x14ac:dyDescent="0.25">
      <c r="I10145" s="7"/>
    </row>
    <row r="10146" spans="9:9" x14ac:dyDescent="0.25">
      <c r="I10146" s="7"/>
    </row>
    <row r="10147" spans="9:9" x14ac:dyDescent="0.25">
      <c r="I10147" s="7"/>
    </row>
    <row r="10148" spans="9:9" x14ac:dyDescent="0.25">
      <c r="I10148" s="7"/>
    </row>
    <row r="10149" spans="9:9" x14ac:dyDescent="0.25">
      <c r="I10149" s="7"/>
    </row>
    <row r="10150" spans="9:9" x14ac:dyDescent="0.25">
      <c r="I10150" s="7"/>
    </row>
    <row r="10151" spans="9:9" x14ac:dyDescent="0.25">
      <c r="I10151" s="7"/>
    </row>
    <row r="10152" spans="9:9" x14ac:dyDescent="0.25">
      <c r="I10152" s="7"/>
    </row>
    <row r="10153" spans="9:9" x14ac:dyDescent="0.25">
      <c r="I10153" s="7"/>
    </row>
    <row r="10154" spans="9:9" x14ac:dyDescent="0.25">
      <c r="I10154" s="7"/>
    </row>
    <row r="10155" spans="9:9" x14ac:dyDescent="0.25">
      <c r="I10155" s="7"/>
    </row>
    <row r="10156" spans="9:9" x14ac:dyDescent="0.25">
      <c r="I10156" s="7"/>
    </row>
    <row r="10157" spans="9:9" x14ac:dyDescent="0.25">
      <c r="I10157" s="7"/>
    </row>
    <row r="10158" spans="9:9" x14ac:dyDescent="0.25">
      <c r="I10158" s="7"/>
    </row>
    <row r="10159" spans="9:9" x14ac:dyDescent="0.25">
      <c r="I10159" s="7"/>
    </row>
    <row r="10160" spans="9:9" x14ac:dyDescent="0.25">
      <c r="I10160" s="7"/>
    </row>
    <row r="10161" spans="9:9" x14ac:dyDescent="0.25">
      <c r="I10161" s="7"/>
    </row>
    <row r="10162" spans="9:9" x14ac:dyDescent="0.25">
      <c r="I10162" s="7"/>
    </row>
    <row r="10163" spans="9:9" x14ac:dyDescent="0.25">
      <c r="I10163" s="7"/>
    </row>
    <row r="10164" spans="9:9" x14ac:dyDescent="0.25">
      <c r="I10164" s="7"/>
    </row>
    <row r="10165" spans="9:9" x14ac:dyDescent="0.25">
      <c r="I10165" s="7"/>
    </row>
    <row r="10166" spans="9:9" x14ac:dyDescent="0.25">
      <c r="I10166" s="7"/>
    </row>
    <row r="10167" spans="9:9" x14ac:dyDescent="0.25">
      <c r="I10167" s="7"/>
    </row>
    <row r="10168" spans="9:9" x14ac:dyDescent="0.25">
      <c r="I10168" s="7"/>
    </row>
    <row r="10169" spans="9:9" x14ac:dyDescent="0.25">
      <c r="I10169" s="7"/>
    </row>
    <row r="10170" spans="9:9" x14ac:dyDescent="0.25">
      <c r="I10170" s="7"/>
    </row>
    <row r="10171" spans="9:9" x14ac:dyDescent="0.25">
      <c r="I10171" s="7"/>
    </row>
    <row r="10172" spans="9:9" x14ac:dyDescent="0.25">
      <c r="I10172" s="7"/>
    </row>
    <row r="10173" spans="9:9" x14ac:dyDescent="0.25">
      <c r="I10173" s="7"/>
    </row>
    <row r="10174" spans="9:9" x14ac:dyDescent="0.25">
      <c r="I10174" s="7"/>
    </row>
    <row r="10175" spans="9:9" x14ac:dyDescent="0.25">
      <c r="I10175" s="7"/>
    </row>
    <row r="10176" spans="9:9" x14ac:dyDescent="0.25">
      <c r="I10176" s="7"/>
    </row>
    <row r="10177" spans="9:9" x14ac:dyDescent="0.25">
      <c r="I10177" s="7"/>
    </row>
    <row r="10178" spans="9:9" x14ac:dyDescent="0.25">
      <c r="I10178" s="7"/>
    </row>
    <row r="10179" spans="9:9" x14ac:dyDescent="0.25">
      <c r="I10179" s="7"/>
    </row>
    <row r="10180" spans="9:9" x14ac:dyDescent="0.25">
      <c r="I10180" s="7"/>
    </row>
    <row r="10181" spans="9:9" x14ac:dyDescent="0.25">
      <c r="I10181" s="7"/>
    </row>
    <row r="10182" spans="9:9" x14ac:dyDescent="0.25">
      <c r="I10182" s="7"/>
    </row>
    <row r="10183" spans="9:9" x14ac:dyDescent="0.25">
      <c r="I10183" s="7"/>
    </row>
    <row r="10184" spans="9:9" x14ac:dyDescent="0.25">
      <c r="I10184" s="7"/>
    </row>
    <row r="10185" spans="9:9" x14ac:dyDescent="0.25">
      <c r="I10185" s="7"/>
    </row>
    <row r="10186" spans="9:9" x14ac:dyDescent="0.25">
      <c r="I10186" s="7"/>
    </row>
    <row r="10187" spans="9:9" x14ac:dyDescent="0.25">
      <c r="I10187" s="7"/>
    </row>
    <row r="10188" spans="9:9" x14ac:dyDescent="0.25">
      <c r="I10188" s="7"/>
    </row>
    <row r="10189" spans="9:9" x14ac:dyDescent="0.25">
      <c r="I10189" s="7"/>
    </row>
    <row r="10190" spans="9:9" x14ac:dyDescent="0.25">
      <c r="I10190" s="7"/>
    </row>
    <row r="10191" spans="9:9" x14ac:dyDescent="0.25">
      <c r="I10191" s="7"/>
    </row>
    <row r="10192" spans="9:9" x14ac:dyDescent="0.25">
      <c r="I10192" s="7"/>
    </row>
    <row r="10193" spans="9:9" x14ac:dyDescent="0.25">
      <c r="I10193" s="7"/>
    </row>
    <row r="10194" spans="9:9" x14ac:dyDescent="0.25">
      <c r="I10194" s="7"/>
    </row>
    <row r="10195" spans="9:9" x14ac:dyDescent="0.25">
      <c r="I10195" s="7"/>
    </row>
    <row r="10196" spans="9:9" x14ac:dyDescent="0.25">
      <c r="I10196" s="7"/>
    </row>
    <row r="10197" spans="9:9" x14ac:dyDescent="0.25">
      <c r="I10197" s="7"/>
    </row>
    <row r="10198" spans="9:9" x14ac:dyDescent="0.25">
      <c r="I10198" s="7"/>
    </row>
    <row r="10199" spans="9:9" x14ac:dyDescent="0.25">
      <c r="I10199" s="7"/>
    </row>
    <row r="10200" spans="9:9" x14ac:dyDescent="0.25">
      <c r="I10200" s="7"/>
    </row>
    <row r="10201" spans="9:9" x14ac:dyDescent="0.25">
      <c r="I10201" s="7"/>
    </row>
    <row r="10202" spans="9:9" x14ac:dyDescent="0.25">
      <c r="I10202" s="7"/>
    </row>
    <row r="10203" spans="9:9" x14ac:dyDescent="0.25">
      <c r="I10203" s="7"/>
    </row>
    <row r="10204" spans="9:9" x14ac:dyDescent="0.25">
      <c r="I10204" s="7"/>
    </row>
    <row r="10205" spans="9:9" x14ac:dyDescent="0.25">
      <c r="I10205" s="7"/>
    </row>
    <row r="10206" spans="9:9" x14ac:dyDescent="0.25">
      <c r="I10206" s="7"/>
    </row>
    <row r="10207" spans="9:9" x14ac:dyDescent="0.25">
      <c r="I10207" s="7"/>
    </row>
    <row r="10208" spans="9:9" x14ac:dyDescent="0.25">
      <c r="I10208" s="7"/>
    </row>
    <row r="10209" spans="9:9" x14ac:dyDescent="0.25">
      <c r="I10209" s="7"/>
    </row>
    <row r="10210" spans="9:9" x14ac:dyDescent="0.25">
      <c r="I10210" s="7"/>
    </row>
    <row r="10211" spans="9:9" x14ac:dyDescent="0.25">
      <c r="I10211" s="7"/>
    </row>
    <row r="10212" spans="9:9" x14ac:dyDescent="0.25">
      <c r="I10212" s="7"/>
    </row>
    <row r="10213" spans="9:9" x14ac:dyDescent="0.25">
      <c r="I10213" s="7"/>
    </row>
    <row r="10214" spans="9:9" x14ac:dyDescent="0.25">
      <c r="I10214" s="7"/>
    </row>
    <row r="10215" spans="9:9" x14ac:dyDescent="0.25">
      <c r="I10215" s="7"/>
    </row>
    <row r="10216" spans="9:9" x14ac:dyDescent="0.25">
      <c r="I10216" s="7"/>
    </row>
    <row r="10217" spans="9:9" x14ac:dyDescent="0.25">
      <c r="I10217" s="7"/>
    </row>
    <row r="10218" spans="9:9" x14ac:dyDescent="0.25">
      <c r="I10218" s="7"/>
    </row>
    <row r="10219" spans="9:9" x14ac:dyDescent="0.25">
      <c r="I10219" s="7"/>
    </row>
    <row r="10220" spans="9:9" x14ac:dyDescent="0.25">
      <c r="I10220" s="7"/>
    </row>
    <row r="10221" spans="9:9" x14ac:dyDescent="0.25">
      <c r="I10221" s="7"/>
    </row>
    <row r="10222" spans="9:9" x14ac:dyDescent="0.25">
      <c r="I10222" s="7"/>
    </row>
    <row r="10223" spans="9:9" x14ac:dyDescent="0.25">
      <c r="I10223" s="7"/>
    </row>
    <row r="10224" spans="9:9" x14ac:dyDescent="0.25">
      <c r="I10224" s="7"/>
    </row>
    <row r="10225" spans="9:9" x14ac:dyDescent="0.25">
      <c r="I10225" s="7"/>
    </row>
    <row r="10226" spans="9:9" x14ac:dyDescent="0.25">
      <c r="I10226" s="7"/>
    </row>
    <row r="10227" spans="9:9" x14ac:dyDescent="0.25">
      <c r="I10227" s="7"/>
    </row>
    <row r="10228" spans="9:9" x14ac:dyDescent="0.25">
      <c r="I10228" s="7"/>
    </row>
    <row r="10229" spans="9:9" x14ac:dyDescent="0.25">
      <c r="I10229" s="7"/>
    </row>
    <row r="10230" spans="9:9" x14ac:dyDescent="0.25">
      <c r="I10230" s="7"/>
    </row>
    <row r="10231" spans="9:9" x14ac:dyDescent="0.25">
      <c r="I10231" s="7"/>
    </row>
    <row r="10232" spans="9:9" x14ac:dyDescent="0.25">
      <c r="I10232" s="7"/>
    </row>
    <row r="10233" spans="9:9" x14ac:dyDescent="0.25">
      <c r="I10233" s="7"/>
    </row>
    <row r="10234" spans="9:9" x14ac:dyDescent="0.25">
      <c r="I10234" s="7"/>
    </row>
    <row r="10235" spans="9:9" x14ac:dyDescent="0.25">
      <c r="I10235" s="7"/>
    </row>
    <row r="10236" spans="9:9" x14ac:dyDescent="0.25">
      <c r="I10236" s="7"/>
    </row>
    <row r="10237" spans="9:9" x14ac:dyDescent="0.25">
      <c r="I10237" s="7"/>
    </row>
    <row r="10238" spans="9:9" x14ac:dyDescent="0.25">
      <c r="I10238" s="7"/>
    </row>
    <row r="10239" spans="9:9" x14ac:dyDescent="0.25">
      <c r="I10239" s="7"/>
    </row>
    <row r="10240" spans="9:9" x14ac:dyDescent="0.25">
      <c r="I10240" s="7"/>
    </row>
    <row r="10241" spans="9:9" x14ac:dyDescent="0.25">
      <c r="I10241" s="7"/>
    </row>
    <row r="10242" spans="9:9" x14ac:dyDescent="0.25">
      <c r="I10242" s="7"/>
    </row>
    <row r="10243" spans="9:9" x14ac:dyDescent="0.25">
      <c r="I10243" s="7"/>
    </row>
    <row r="10244" spans="9:9" x14ac:dyDescent="0.25">
      <c r="I10244" s="7"/>
    </row>
    <row r="10245" spans="9:9" x14ac:dyDescent="0.25">
      <c r="I10245" s="7"/>
    </row>
    <row r="10246" spans="9:9" x14ac:dyDescent="0.25">
      <c r="I10246" s="7"/>
    </row>
    <row r="10247" spans="9:9" x14ac:dyDescent="0.25">
      <c r="I10247" s="7"/>
    </row>
    <row r="10248" spans="9:9" x14ac:dyDescent="0.25">
      <c r="I10248" s="7"/>
    </row>
    <row r="10249" spans="9:9" x14ac:dyDescent="0.25">
      <c r="I10249" s="7"/>
    </row>
    <row r="10250" spans="9:9" x14ac:dyDescent="0.25">
      <c r="I10250" s="7"/>
    </row>
    <row r="10251" spans="9:9" x14ac:dyDescent="0.25">
      <c r="I10251" s="7"/>
    </row>
    <row r="10252" spans="9:9" x14ac:dyDescent="0.25">
      <c r="I10252" s="7"/>
    </row>
    <row r="10253" spans="9:9" x14ac:dyDescent="0.25">
      <c r="I10253" s="7"/>
    </row>
    <row r="10254" spans="9:9" x14ac:dyDescent="0.25">
      <c r="I10254" s="7"/>
    </row>
    <row r="10255" spans="9:9" x14ac:dyDescent="0.25">
      <c r="I10255" s="7"/>
    </row>
    <row r="10256" spans="9:9" x14ac:dyDescent="0.25">
      <c r="I10256" s="7"/>
    </row>
    <row r="10257" spans="9:9" x14ac:dyDescent="0.25">
      <c r="I10257" s="7"/>
    </row>
    <row r="10258" spans="9:9" x14ac:dyDescent="0.25">
      <c r="I10258" s="7"/>
    </row>
    <row r="10259" spans="9:9" x14ac:dyDescent="0.25">
      <c r="I10259" s="7"/>
    </row>
    <row r="10260" spans="9:9" x14ac:dyDescent="0.25">
      <c r="I10260" s="7"/>
    </row>
    <row r="10261" spans="9:9" x14ac:dyDescent="0.25">
      <c r="I10261" s="7"/>
    </row>
    <row r="10262" spans="9:9" x14ac:dyDescent="0.25">
      <c r="I10262" s="7"/>
    </row>
    <row r="10263" spans="9:9" x14ac:dyDescent="0.25">
      <c r="I10263" s="7"/>
    </row>
    <row r="10264" spans="9:9" x14ac:dyDescent="0.25">
      <c r="I10264" s="7"/>
    </row>
    <row r="10265" spans="9:9" x14ac:dyDescent="0.25">
      <c r="I10265" s="7"/>
    </row>
    <row r="10266" spans="9:9" x14ac:dyDescent="0.25">
      <c r="I10266" s="7"/>
    </row>
    <row r="10267" spans="9:9" x14ac:dyDescent="0.25">
      <c r="I10267" s="7"/>
    </row>
    <row r="10268" spans="9:9" x14ac:dyDescent="0.25">
      <c r="I10268" s="7"/>
    </row>
    <row r="10269" spans="9:9" x14ac:dyDescent="0.25">
      <c r="I10269" s="7"/>
    </row>
    <row r="10270" spans="9:9" x14ac:dyDescent="0.25">
      <c r="I10270" s="7"/>
    </row>
    <row r="10271" spans="9:9" x14ac:dyDescent="0.25">
      <c r="I10271" s="7"/>
    </row>
    <row r="10272" spans="9:9" x14ac:dyDescent="0.25">
      <c r="I10272" s="7"/>
    </row>
    <row r="10273" spans="9:9" x14ac:dyDescent="0.25">
      <c r="I10273" s="7"/>
    </row>
    <row r="10274" spans="9:9" x14ac:dyDescent="0.25">
      <c r="I10274" s="7"/>
    </row>
    <row r="10275" spans="9:9" x14ac:dyDescent="0.25">
      <c r="I10275" s="7"/>
    </row>
    <row r="10276" spans="9:9" x14ac:dyDescent="0.25">
      <c r="I10276" s="7"/>
    </row>
    <row r="10277" spans="9:9" x14ac:dyDescent="0.25">
      <c r="I10277" s="7"/>
    </row>
    <row r="10278" spans="9:9" x14ac:dyDescent="0.25">
      <c r="I10278" s="7"/>
    </row>
    <row r="10279" spans="9:9" x14ac:dyDescent="0.25">
      <c r="I10279" s="7"/>
    </row>
    <row r="10280" spans="9:9" x14ac:dyDescent="0.25">
      <c r="I10280" s="7"/>
    </row>
    <row r="10281" spans="9:9" x14ac:dyDescent="0.25">
      <c r="I10281" s="7"/>
    </row>
    <row r="10282" spans="9:9" x14ac:dyDescent="0.25">
      <c r="I10282" s="7"/>
    </row>
    <row r="10283" spans="9:9" x14ac:dyDescent="0.25">
      <c r="I10283" s="7"/>
    </row>
    <row r="10284" spans="9:9" x14ac:dyDescent="0.25">
      <c r="I10284" s="7"/>
    </row>
    <row r="10285" spans="9:9" x14ac:dyDescent="0.25">
      <c r="I10285" s="7"/>
    </row>
    <row r="10286" spans="9:9" x14ac:dyDescent="0.25">
      <c r="I10286" s="7"/>
    </row>
    <row r="10287" spans="9:9" x14ac:dyDescent="0.25">
      <c r="I10287" s="7"/>
    </row>
    <row r="10288" spans="9:9" x14ac:dyDescent="0.25">
      <c r="I10288" s="7"/>
    </row>
    <row r="10289" spans="9:9" x14ac:dyDescent="0.25">
      <c r="I10289" s="7"/>
    </row>
    <row r="10290" spans="9:9" x14ac:dyDescent="0.25">
      <c r="I10290" s="7"/>
    </row>
    <row r="10291" spans="9:9" x14ac:dyDescent="0.25">
      <c r="I10291" s="7"/>
    </row>
    <row r="10292" spans="9:9" x14ac:dyDescent="0.25">
      <c r="I10292" s="7"/>
    </row>
    <row r="10293" spans="9:9" x14ac:dyDescent="0.25">
      <c r="I10293" s="7"/>
    </row>
    <row r="10294" spans="9:9" x14ac:dyDescent="0.25">
      <c r="I10294" s="7"/>
    </row>
    <row r="10295" spans="9:9" x14ac:dyDescent="0.25">
      <c r="I10295" s="7"/>
    </row>
    <row r="10296" spans="9:9" x14ac:dyDescent="0.25">
      <c r="I10296" s="7"/>
    </row>
    <row r="10297" spans="9:9" x14ac:dyDescent="0.25">
      <c r="I10297" s="7"/>
    </row>
    <row r="10298" spans="9:9" x14ac:dyDescent="0.25">
      <c r="I10298" s="7"/>
    </row>
    <row r="10299" spans="9:9" x14ac:dyDescent="0.25">
      <c r="I10299" s="7"/>
    </row>
    <row r="10300" spans="9:9" x14ac:dyDescent="0.25">
      <c r="I10300" s="7"/>
    </row>
    <row r="10301" spans="9:9" x14ac:dyDescent="0.25">
      <c r="I10301" s="7"/>
    </row>
    <row r="10302" spans="9:9" x14ac:dyDescent="0.25">
      <c r="I10302" s="7"/>
    </row>
    <row r="10303" spans="9:9" x14ac:dyDescent="0.25">
      <c r="I10303" s="7"/>
    </row>
    <row r="10304" spans="9:9" x14ac:dyDescent="0.25">
      <c r="I10304" s="7"/>
    </row>
    <row r="10305" spans="9:9" x14ac:dyDescent="0.25">
      <c r="I10305" s="7"/>
    </row>
    <row r="10306" spans="9:9" x14ac:dyDescent="0.25">
      <c r="I10306" s="7"/>
    </row>
    <row r="10307" spans="9:9" x14ac:dyDescent="0.25">
      <c r="I10307" s="7"/>
    </row>
    <row r="10308" spans="9:9" x14ac:dyDescent="0.25">
      <c r="I10308" s="7"/>
    </row>
    <row r="10309" spans="9:9" x14ac:dyDescent="0.25">
      <c r="I10309" s="7"/>
    </row>
    <row r="10310" spans="9:9" x14ac:dyDescent="0.25">
      <c r="I10310" s="7"/>
    </row>
    <row r="10311" spans="9:9" x14ac:dyDescent="0.25">
      <c r="I10311" s="7"/>
    </row>
    <row r="10312" spans="9:9" x14ac:dyDescent="0.25">
      <c r="I10312" s="7"/>
    </row>
    <row r="10313" spans="9:9" x14ac:dyDescent="0.25">
      <c r="I10313" s="7"/>
    </row>
    <row r="10314" spans="9:9" x14ac:dyDescent="0.25">
      <c r="I10314" s="7"/>
    </row>
    <row r="10315" spans="9:9" x14ac:dyDescent="0.25">
      <c r="I10315" s="7"/>
    </row>
    <row r="10316" spans="9:9" x14ac:dyDescent="0.25">
      <c r="I10316" s="7"/>
    </row>
    <row r="10317" spans="9:9" x14ac:dyDescent="0.25">
      <c r="I10317" s="7"/>
    </row>
    <row r="10318" spans="9:9" x14ac:dyDescent="0.25">
      <c r="I10318" s="7"/>
    </row>
    <row r="10319" spans="9:9" x14ac:dyDescent="0.25">
      <c r="I10319" s="7"/>
    </row>
    <row r="10320" spans="9:9" x14ac:dyDescent="0.25">
      <c r="I10320" s="7"/>
    </row>
    <row r="10321" spans="9:9" x14ac:dyDescent="0.25">
      <c r="I10321" s="7"/>
    </row>
    <row r="10322" spans="9:9" x14ac:dyDescent="0.25">
      <c r="I10322" s="7"/>
    </row>
    <row r="10323" spans="9:9" x14ac:dyDescent="0.25">
      <c r="I10323" s="7"/>
    </row>
    <row r="10324" spans="9:9" x14ac:dyDescent="0.25">
      <c r="I10324" s="7"/>
    </row>
    <row r="10325" spans="9:9" x14ac:dyDescent="0.25">
      <c r="I10325" s="7"/>
    </row>
    <row r="10326" spans="9:9" x14ac:dyDescent="0.25">
      <c r="I10326" s="7"/>
    </row>
    <row r="10327" spans="9:9" x14ac:dyDescent="0.25">
      <c r="I10327" s="7"/>
    </row>
    <row r="10328" spans="9:9" x14ac:dyDescent="0.25">
      <c r="I10328" s="7"/>
    </row>
    <row r="10329" spans="9:9" x14ac:dyDescent="0.25">
      <c r="I10329" s="7"/>
    </row>
    <row r="10330" spans="9:9" x14ac:dyDescent="0.25">
      <c r="I10330" s="7"/>
    </row>
    <row r="10331" spans="9:9" x14ac:dyDescent="0.25">
      <c r="I10331" s="7"/>
    </row>
    <row r="10332" spans="9:9" x14ac:dyDescent="0.25">
      <c r="I10332" s="7"/>
    </row>
    <row r="10333" spans="9:9" x14ac:dyDescent="0.25">
      <c r="I10333" s="7"/>
    </row>
    <row r="10334" spans="9:9" x14ac:dyDescent="0.25">
      <c r="I10334" s="7"/>
    </row>
    <row r="10335" spans="9:9" x14ac:dyDescent="0.25">
      <c r="I10335" s="7"/>
    </row>
    <row r="10336" spans="9:9" x14ac:dyDescent="0.25">
      <c r="I10336" s="7"/>
    </row>
    <row r="10337" spans="9:9" x14ac:dyDescent="0.25">
      <c r="I10337" s="7"/>
    </row>
    <row r="10338" spans="9:9" x14ac:dyDescent="0.25">
      <c r="I10338" s="7"/>
    </row>
    <row r="10339" spans="9:9" x14ac:dyDescent="0.25">
      <c r="I10339" s="7"/>
    </row>
    <row r="10340" spans="9:9" x14ac:dyDescent="0.25">
      <c r="I10340" s="7"/>
    </row>
    <row r="10341" spans="9:9" x14ac:dyDescent="0.25">
      <c r="I10341" s="7"/>
    </row>
    <row r="10342" spans="9:9" x14ac:dyDescent="0.25">
      <c r="I10342" s="7"/>
    </row>
    <row r="10343" spans="9:9" x14ac:dyDescent="0.25">
      <c r="I10343" s="7"/>
    </row>
    <row r="10344" spans="9:9" x14ac:dyDescent="0.25">
      <c r="I10344" s="7"/>
    </row>
    <row r="10345" spans="9:9" x14ac:dyDescent="0.25">
      <c r="I10345" s="7"/>
    </row>
    <row r="10346" spans="9:9" x14ac:dyDescent="0.25">
      <c r="I10346" s="7"/>
    </row>
    <row r="10347" spans="9:9" x14ac:dyDescent="0.25">
      <c r="I10347" s="7"/>
    </row>
    <row r="10348" spans="9:9" x14ac:dyDescent="0.25">
      <c r="I10348" s="7"/>
    </row>
    <row r="10349" spans="9:9" x14ac:dyDescent="0.25">
      <c r="I10349" s="7"/>
    </row>
    <row r="10350" spans="9:9" x14ac:dyDescent="0.25">
      <c r="I10350" s="7"/>
    </row>
    <row r="10351" spans="9:9" x14ac:dyDescent="0.25">
      <c r="I10351" s="7"/>
    </row>
    <row r="10352" spans="9:9" x14ac:dyDescent="0.25">
      <c r="I10352" s="7"/>
    </row>
    <row r="10353" spans="9:9" x14ac:dyDescent="0.25">
      <c r="I10353" s="7"/>
    </row>
    <row r="10354" spans="9:9" x14ac:dyDescent="0.25">
      <c r="I10354" s="7"/>
    </row>
    <row r="10355" spans="9:9" x14ac:dyDescent="0.25">
      <c r="I10355" s="7"/>
    </row>
    <row r="10356" spans="9:9" x14ac:dyDescent="0.25">
      <c r="I10356" s="7"/>
    </row>
    <row r="10357" spans="9:9" x14ac:dyDescent="0.25">
      <c r="I10357" s="7"/>
    </row>
    <row r="10358" spans="9:9" x14ac:dyDescent="0.25">
      <c r="I10358" s="7"/>
    </row>
    <row r="10359" spans="9:9" x14ac:dyDescent="0.25">
      <c r="I10359" s="7"/>
    </row>
    <row r="10360" spans="9:9" x14ac:dyDescent="0.25">
      <c r="I10360" s="7"/>
    </row>
    <row r="10361" spans="9:9" x14ac:dyDescent="0.25">
      <c r="I10361" s="7"/>
    </row>
    <row r="10362" spans="9:9" x14ac:dyDescent="0.25">
      <c r="I10362" s="7"/>
    </row>
    <row r="10363" spans="9:9" x14ac:dyDescent="0.25">
      <c r="I10363" s="7"/>
    </row>
    <row r="10364" spans="9:9" x14ac:dyDescent="0.25">
      <c r="I10364" s="7"/>
    </row>
    <row r="10365" spans="9:9" x14ac:dyDescent="0.25">
      <c r="I10365" s="7"/>
    </row>
    <row r="10366" spans="9:9" x14ac:dyDescent="0.25">
      <c r="I10366" s="7"/>
    </row>
    <row r="10367" spans="9:9" x14ac:dyDescent="0.25">
      <c r="I10367" s="7"/>
    </row>
    <row r="10368" spans="9:9" x14ac:dyDescent="0.25">
      <c r="I10368" s="7"/>
    </row>
    <row r="10369" spans="9:9" x14ac:dyDescent="0.25">
      <c r="I10369" s="7"/>
    </row>
    <row r="10370" spans="9:9" x14ac:dyDescent="0.25">
      <c r="I10370" s="7"/>
    </row>
    <row r="10371" spans="9:9" x14ac:dyDescent="0.25">
      <c r="I10371" s="7"/>
    </row>
    <row r="10372" spans="9:9" x14ac:dyDescent="0.25">
      <c r="I10372" s="7"/>
    </row>
    <row r="10373" spans="9:9" x14ac:dyDescent="0.25">
      <c r="I10373" s="7"/>
    </row>
    <row r="10374" spans="9:9" x14ac:dyDescent="0.25">
      <c r="I10374" s="7"/>
    </row>
    <row r="10375" spans="9:9" x14ac:dyDescent="0.25">
      <c r="I10375" s="7"/>
    </row>
    <row r="10376" spans="9:9" x14ac:dyDescent="0.25">
      <c r="I10376" s="7"/>
    </row>
    <row r="10377" spans="9:9" x14ac:dyDescent="0.25">
      <c r="I10377" s="7"/>
    </row>
    <row r="10378" spans="9:9" x14ac:dyDescent="0.25">
      <c r="I10378" s="7"/>
    </row>
    <row r="10379" spans="9:9" x14ac:dyDescent="0.25">
      <c r="I10379" s="7"/>
    </row>
    <row r="10380" spans="9:9" x14ac:dyDescent="0.25">
      <c r="I10380" s="7"/>
    </row>
    <row r="10381" spans="9:9" x14ac:dyDescent="0.25">
      <c r="I10381" s="7"/>
    </row>
    <row r="10382" spans="9:9" x14ac:dyDescent="0.25">
      <c r="I10382" s="7"/>
    </row>
    <row r="10383" spans="9:9" x14ac:dyDescent="0.25">
      <c r="I10383" s="7"/>
    </row>
    <row r="10384" spans="9:9" x14ac:dyDescent="0.25">
      <c r="I10384" s="7"/>
    </row>
    <row r="10385" spans="9:9" x14ac:dyDescent="0.25">
      <c r="I10385" s="7"/>
    </row>
    <row r="10386" spans="9:9" x14ac:dyDescent="0.25">
      <c r="I10386" s="7"/>
    </row>
    <row r="10387" spans="9:9" x14ac:dyDescent="0.25">
      <c r="I10387" s="7"/>
    </row>
    <row r="10388" spans="9:9" x14ac:dyDescent="0.25">
      <c r="I10388" s="7"/>
    </row>
    <row r="10389" spans="9:9" x14ac:dyDescent="0.25">
      <c r="I10389" s="7"/>
    </row>
    <row r="10390" spans="9:9" x14ac:dyDescent="0.25">
      <c r="I10390" s="7"/>
    </row>
    <row r="10391" spans="9:9" x14ac:dyDescent="0.25">
      <c r="I10391" s="7"/>
    </row>
    <row r="10392" spans="9:9" x14ac:dyDescent="0.25">
      <c r="I10392" s="7"/>
    </row>
    <row r="10393" spans="9:9" x14ac:dyDescent="0.25">
      <c r="I10393" s="7"/>
    </row>
    <row r="10394" spans="9:9" x14ac:dyDescent="0.25">
      <c r="I10394" s="7"/>
    </row>
    <row r="10395" spans="9:9" x14ac:dyDescent="0.25">
      <c r="I10395" s="7"/>
    </row>
    <row r="10396" spans="9:9" x14ac:dyDescent="0.25">
      <c r="I10396" s="7"/>
    </row>
    <row r="10397" spans="9:9" x14ac:dyDescent="0.25">
      <c r="I10397" s="7"/>
    </row>
    <row r="10398" spans="9:9" x14ac:dyDescent="0.25">
      <c r="I10398" s="7"/>
    </row>
    <row r="10399" spans="9:9" x14ac:dyDescent="0.25">
      <c r="I10399" s="7"/>
    </row>
    <row r="10400" spans="9:9" x14ac:dyDescent="0.25">
      <c r="I10400" s="7"/>
    </row>
    <row r="10401" spans="9:9" x14ac:dyDescent="0.25">
      <c r="I10401" s="7"/>
    </row>
    <row r="10402" spans="9:9" x14ac:dyDescent="0.25">
      <c r="I10402" s="7"/>
    </row>
    <row r="10403" spans="9:9" x14ac:dyDescent="0.25">
      <c r="I10403" s="7"/>
    </row>
    <row r="10404" spans="9:9" x14ac:dyDescent="0.25">
      <c r="I10404" s="7"/>
    </row>
    <row r="10405" spans="9:9" x14ac:dyDescent="0.25">
      <c r="I10405" s="7"/>
    </row>
    <row r="10406" spans="9:9" x14ac:dyDescent="0.25">
      <c r="I10406" s="7"/>
    </row>
    <row r="10407" spans="9:9" x14ac:dyDescent="0.25">
      <c r="I10407" s="7"/>
    </row>
    <row r="10408" spans="9:9" x14ac:dyDescent="0.25">
      <c r="I10408" s="7"/>
    </row>
    <row r="10409" spans="9:9" x14ac:dyDescent="0.25">
      <c r="I10409" s="7"/>
    </row>
    <row r="10410" spans="9:9" x14ac:dyDescent="0.25">
      <c r="I10410" s="7"/>
    </row>
    <row r="10411" spans="9:9" x14ac:dyDescent="0.25">
      <c r="I10411" s="7"/>
    </row>
    <row r="10412" spans="9:9" x14ac:dyDescent="0.25">
      <c r="I10412" s="7"/>
    </row>
    <row r="10413" spans="9:9" x14ac:dyDescent="0.25">
      <c r="I10413" s="7"/>
    </row>
    <row r="10414" spans="9:9" x14ac:dyDescent="0.25">
      <c r="I10414" s="7"/>
    </row>
    <row r="10415" spans="9:9" x14ac:dyDescent="0.25">
      <c r="I10415" s="7"/>
    </row>
    <row r="10416" spans="9:9" x14ac:dyDescent="0.25">
      <c r="I10416" s="7"/>
    </row>
    <row r="10417" spans="9:9" x14ac:dyDescent="0.25">
      <c r="I10417" s="7"/>
    </row>
    <row r="10418" spans="9:9" x14ac:dyDescent="0.25">
      <c r="I10418" s="7"/>
    </row>
    <row r="10419" spans="9:9" x14ac:dyDescent="0.25">
      <c r="I10419" s="7"/>
    </row>
    <row r="10420" spans="9:9" x14ac:dyDescent="0.25">
      <c r="I10420" s="7"/>
    </row>
    <row r="10421" spans="9:9" x14ac:dyDescent="0.25">
      <c r="I10421" s="7"/>
    </row>
    <row r="10422" spans="9:9" x14ac:dyDescent="0.25">
      <c r="I10422" s="7"/>
    </row>
    <row r="10423" spans="9:9" x14ac:dyDescent="0.25">
      <c r="I10423" s="7"/>
    </row>
    <row r="10424" spans="9:9" x14ac:dyDescent="0.25">
      <c r="I10424" s="7"/>
    </row>
    <row r="10425" spans="9:9" x14ac:dyDescent="0.25">
      <c r="I10425" s="7"/>
    </row>
    <row r="10426" spans="9:9" x14ac:dyDescent="0.25">
      <c r="I10426" s="7"/>
    </row>
    <row r="10427" spans="9:9" x14ac:dyDescent="0.25">
      <c r="I10427" s="7"/>
    </row>
    <row r="10428" spans="9:9" x14ac:dyDescent="0.25">
      <c r="I10428" s="7"/>
    </row>
    <row r="10429" spans="9:9" x14ac:dyDescent="0.25">
      <c r="I10429" s="7"/>
    </row>
    <row r="10430" spans="9:9" x14ac:dyDescent="0.25">
      <c r="I10430" s="7"/>
    </row>
    <row r="10431" spans="9:9" x14ac:dyDescent="0.25">
      <c r="I10431" s="7"/>
    </row>
    <row r="10432" spans="9:9" x14ac:dyDescent="0.25">
      <c r="I10432" s="7"/>
    </row>
    <row r="10433" spans="9:9" x14ac:dyDescent="0.25">
      <c r="I10433" s="7"/>
    </row>
    <row r="10434" spans="9:9" x14ac:dyDescent="0.25">
      <c r="I10434" s="7"/>
    </row>
    <row r="10435" spans="9:9" x14ac:dyDescent="0.25">
      <c r="I10435" s="7"/>
    </row>
    <row r="10436" spans="9:9" x14ac:dyDescent="0.25">
      <c r="I10436" s="7"/>
    </row>
    <row r="10437" spans="9:9" x14ac:dyDescent="0.25">
      <c r="I10437" s="7"/>
    </row>
    <row r="10438" spans="9:9" x14ac:dyDescent="0.25">
      <c r="I10438" s="7"/>
    </row>
    <row r="10439" spans="9:9" x14ac:dyDescent="0.25">
      <c r="I10439" s="7"/>
    </row>
    <row r="10440" spans="9:9" x14ac:dyDescent="0.25">
      <c r="I10440" s="7"/>
    </row>
    <row r="10441" spans="9:9" x14ac:dyDescent="0.25">
      <c r="I10441" s="7"/>
    </row>
    <row r="10442" spans="9:9" x14ac:dyDescent="0.25">
      <c r="I10442" s="7"/>
    </row>
    <row r="10443" spans="9:9" x14ac:dyDescent="0.25">
      <c r="I10443" s="7"/>
    </row>
    <row r="10444" spans="9:9" x14ac:dyDescent="0.25">
      <c r="I10444" s="7"/>
    </row>
    <row r="10445" spans="9:9" x14ac:dyDescent="0.25">
      <c r="I10445" s="7"/>
    </row>
    <row r="10446" spans="9:9" x14ac:dyDescent="0.25">
      <c r="I10446" s="7"/>
    </row>
    <row r="10447" spans="9:9" x14ac:dyDescent="0.25">
      <c r="I10447" s="7"/>
    </row>
    <row r="10448" spans="9:9" x14ac:dyDescent="0.25">
      <c r="I10448" s="7"/>
    </row>
    <row r="10449" spans="9:9" x14ac:dyDescent="0.25">
      <c r="I10449" s="7"/>
    </row>
    <row r="10450" spans="9:9" x14ac:dyDescent="0.25">
      <c r="I10450" s="7"/>
    </row>
    <row r="10451" spans="9:9" x14ac:dyDescent="0.25">
      <c r="I10451" s="7"/>
    </row>
    <row r="10452" spans="9:9" x14ac:dyDescent="0.25">
      <c r="I10452" s="7"/>
    </row>
    <row r="10453" spans="9:9" x14ac:dyDescent="0.25">
      <c r="I10453" s="7"/>
    </row>
    <row r="10454" spans="9:9" x14ac:dyDescent="0.25">
      <c r="I10454" s="7"/>
    </row>
    <row r="10455" spans="9:9" x14ac:dyDescent="0.25">
      <c r="I10455" s="7"/>
    </row>
    <row r="10456" spans="9:9" x14ac:dyDescent="0.25">
      <c r="I10456" s="7"/>
    </row>
    <row r="10457" spans="9:9" x14ac:dyDescent="0.25">
      <c r="I10457" s="7"/>
    </row>
    <row r="10458" spans="9:9" x14ac:dyDescent="0.25">
      <c r="I10458" s="7"/>
    </row>
    <row r="10459" spans="9:9" x14ac:dyDescent="0.25">
      <c r="I10459" s="7"/>
    </row>
    <row r="10460" spans="9:9" x14ac:dyDescent="0.25">
      <c r="I10460" s="7"/>
    </row>
    <row r="10461" spans="9:9" x14ac:dyDescent="0.25">
      <c r="I10461" s="7"/>
    </row>
    <row r="10462" spans="9:9" x14ac:dyDescent="0.25">
      <c r="I10462" s="7"/>
    </row>
    <row r="10463" spans="9:9" x14ac:dyDescent="0.25">
      <c r="I10463" s="7"/>
    </row>
    <row r="10464" spans="9:9" x14ac:dyDescent="0.25">
      <c r="I10464" s="7"/>
    </row>
    <row r="10465" spans="9:9" x14ac:dyDescent="0.25">
      <c r="I10465" s="7"/>
    </row>
    <row r="10466" spans="9:9" x14ac:dyDescent="0.25">
      <c r="I10466" s="7"/>
    </row>
    <row r="10467" spans="9:9" x14ac:dyDescent="0.25">
      <c r="I10467" s="7"/>
    </row>
    <row r="10468" spans="9:9" x14ac:dyDescent="0.25">
      <c r="I10468" s="7"/>
    </row>
    <row r="10469" spans="9:9" x14ac:dyDescent="0.25">
      <c r="I10469" s="7"/>
    </row>
    <row r="10470" spans="9:9" x14ac:dyDescent="0.25">
      <c r="I10470" s="7"/>
    </row>
    <row r="10471" spans="9:9" x14ac:dyDescent="0.25">
      <c r="I10471" s="7"/>
    </row>
    <row r="10472" spans="9:9" x14ac:dyDescent="0.25">
      <c r="I10472" s="7"/>
    </row>
    <row r="10473" spans="9:9" x14ac:dyDescent="0.25">
      <c r="I10473" s="7"/>
    </row>
    <row r="10474" spans="9:9" x14ac:dyDescent="0.25">
      <c r="I10474" s="7"/>
    </row>
    <row r="10475" spans="9:9" x14ac:dyDescent="0.25">
      <c r="I10475" s="7"/>
    </row>
    <row r="10476" spans="9:9" x14ac:dyDescent="0.25">
      <c r="I10476" s="7"/>
    </row>
    <row r="10477" spans="9:9" x14ac:dyDescent="0.25">
      <c r="I10477" s="7"/>
    </row>
    <row r="10478" spans="9:9" x14ac:dyDescent="0.25">
      <c r="I10478" s="7"/>
    </row>
    <row r="10479" spans="9:9" x14ac:dyDescent="0.25">
      <c r="I10479" s="7"/>
    </row>
    <row r="10480" spans="9:9" x14ac:dyDescent="0.25">
      <c r="I10480" s="7"/>
    </row>
    <row r="10481" spans="9:9" x14ac:dyDescent="0.25">
      <c r="I10481" s="7"/>
    </row>
    <row r="10482" spans="9:9" x14ac:dyDescent="0.25">
      <c r="I10482" s="7"/>
    </row>
    <row r="10483" spans="9:9" x14ac:dyDescent="0.25">
      <c r="I10483" s="7"/>
    </row>
    <row r="10484" spans="9:9" x14ac:dyDescent="0.25">
      <c r="I10484" s="7"/>
    </row>
    <row r="10485" spans="9:9" x14ac:dyDescent="0.25">
      <c r="I10485" s="7"/>
    </row>
    <row r="10486" spans="9:9" x14ac:dyDescent="0.25">
      <c r="I10486" s="7"/>
    </row>
    <row r="10487" spans="9:9" x14ac:dyDescent="0.25">
      <c r="I10487" s="7"/>
    </row>
    <row r="10488" spans="9:9" x14ac:dyDescent="0.25">
      <c r="I10488" s="7"/>
    </row>
    <row r="10489" spans="9:9" x14ac:dyDescent="0.25">
      <c r="I10489" s="7"/>
    </row>
    <row r="10490" spans="9:9" x14ac:dyDescent="0.25">
      <c r="I10490" s="7"/>
    </row>
    <row r="10491" spans="9:9" x14ac:dyDescent="0.25">
      <c r="I10491" s="7"/>
    </row>
    <row r="10492" spans="9:9" x14ac:dyDescent="0.25">
      <c r="I10492" s="7"/>
    </row>
    <row r="10493" spans="9:9" x14ac:dyDescent="0.25">
      <c r="I10493" s="7"/>
    </row>
    <row r="10494" spans="9:9" x14ac:dyDescent="0.25">
      <c r="I10494" s="7"/>
    </row>
    <row r="10495" spans="9:9" x14ac:dyDescent="0.25">
      <c r="I10495" s="7"/>
    </row>
    <row r="10496" spans="9:9" x14ac:dyDescent="0.25">
      <c r="I10496" s="7"/>
    </row>
    <row r="10497" spans="9:9" x14ac:dyDescent="0.25">
      <c r="I10497" s="7"/>
    </row>
    <row r="10498" spans="9:9" x14ac:dyDescent="0.25">
      <c r="I10498" s="7"/>
    </row>
    <row r="10499" spans="9:9" x14ac:dyDescent="0.25">
      <c r="I10499" s="7"/>
    </row>
    <row r="10500" spans="9:9" x14ac:dyDescent="0.25">
      <c r="I10500" s="7"/>
    </row>
    <row r="10501" spans="9:9" x14ac:dyDescent="0.25">
      <c r="I10501" s="7"/>
    </row>
    <row r="10502" spans="9:9" x14ac:dyDescent="0.25">
      <c r="I10502" s="7"/>
    </row>
    <row r="10503" spans="9:9" x14ac:dyDescent="0.25">
      <c r="I10503" s="7"/>
    </row>
    <row r="10504" spans="9:9" x14ac:dyDescent="0.25">
      <c r="I10504" s="7"/>
    </row>
    <row r="10505" spans="9:9" x14ac:dyDescent="0.25">
      <c r="I10505" s="7"/>
    </row>
    <row r="10506" spans="9:9" x14ac:dyDescent="0.25">
      <c r="I10506" s="7"/>
    </row>
    <row r="10507" spans="9:9" x14ac:dyDescent="0.25">
      <c r="I10507" s="7"/>
    </row>
    <row r="10508" spans="9:9" x14ac:dyDescent="0.25">
      <c r="I10508" s="7"/>
    </row>
    <row r="10509" spans="9:9" x14ac:dyDescent="0.25">
      <c r="I10509" s="7"/>
    </row>
    <row r="10510" spans="9:9" x14ac:dyDescent="0.25">
      <c r="I10510" s="7"/>
    </row>
    <row r="10511" spans="9:9" x14ac:dyDescent="0.25">
      <c r="I10511" s="7"/>
    </row>
    <row r="10512" spans="9:9" x14ac:dyDescent="0.25">
      <c r="I10512" s="7"/>
    </row>
    <row r="10513" spans="9:9" x14ac:dyDescent="0.25">
      <c r="I10513" s="7"/>
    </row>
    <row r="10514" spans="9:9" x14ac:dyDescent="0.25">
      <c r="I10514" s="7"/>
    </row>
    <row r="10515" spans="9:9" x14ac:dyDescent="0.25">
      <c r="I10515" s="7"/>
    </row>
    <row r="10516" spans="9:9" x14ac:dyDescent="0.25">
      <c r="I10516" s="7"/>
    </row>
    <row r="10517" spans="9:9" x14ac:dyDescent="0.25">
      <c r="I10517" s="7"/>
    </row>
    <row r="10518" spans="9:9" x14ac:dyDescent="0.25">
      <c r="I10518" s="7"/>
    </row>
    <row r="10519" spans="9:9" x14ac:dyDescent="0.25">
      <c r="I10519" s="7"/>
    </row>
    <row r="10520" spans="9:9" x14ac:dyDescent="0.25">
      <c r="I10520" s="7"/>
    </row>
    <row r="10521" spans="9:9" x14ac:dyDescent="0.25">
      <c r="I10521" s="7"/>
    </row>
    <row r="10522" spans="9:9" x14ac:dyDescent="0.25">
      <c r="I10522" s="7"/>
    </row>
    <row r="10523" spans="9:9" x14ac:dyDescent="0.25">
      <c r="I10523" s="7"/>
    </row>
    <row r="10524" spans="9:9" x14ac:dyDescent="0.25">
      <c r="I10524" s="7"/>
    </row>
    <row r="10525" spans="9:9" x14ac:dyDescent="0.25">
      <c r="I10525" s="7"/>
    </row>
    <row r="10526" spans="9:9" x14ac:dyDescent="0.25">
      <c r="I10526" s="7"/>
    </row>
    <row r="10527" spans="9:9" x14ac:dyDescent="0.25">
      <c r="I10527" s="7"/>
    </row>
    <row r="10528" spans="9:9" x14ac:dyDescent="0.25">
      <c r="I10528" s="7"/>
    </row>
    <row r="10529" spans="9:9" x14ac:dyDescent="0.25">
      <c r="I10529" s="7"/>
    </row>
    <row r="10530" spans="9:9" x14ac:dyDescent="0.25">
      <c r="I10530" s="7"/>
    </row>
    <row r="10531" spans="9:9" x14ac:dyDescent="0.25">
      <c r="I10531" s="7"/>
    </row>
    <row r="10532" spans="9:9" x14ac:dyDescent="0.25">
      <c r="I10532" s="7"/>
    </row>
    <row r="10533" spans="9:9" x14ac:dyDescent="0.25">
      <c r="I10533" s="7"/>
    </row>
    <row r="10534" spans="9:9" x14ac:dyDescent="0.25">
      <c r="I10534" s="7"/>
    </row>
    <row r="10535" spans="9:9" x14ac:dyDescent="0.25">
      <c r="I10535" s="7"/>
    </row>
    <row r="10536" spans="9:9" x14ac:dyDescent="0.25">
      <c r="I10536" s="7"/>
    </row>
    <row r="10537" spans="9:9" x14ac:dyDescent="0.25">
      <c r="I10537" s="7"/>
    </row>
    <row r="10538" spans="9:9" x14ac:dyDescent="0.25">
      <c r="I10538" s="7"/>
    </row>
    <row r="10539" spans="9:9" x14ac:dyDescent="0.25">
      <c r="I10539" s="7"/>
    </row>
    <row r="10540" spans="9:9" x14ac:dyDescent="0.25">
      <c r="I10540" s="7"/>
    </row>
    <row r="10541" spans="9:9" x14ac:dyDescent="0.25">
      <c r="I10541" s="7"/>
    </row>
    <row r="10542" spans="9:9" x14ac:dyDescent="0.25">
      <c r="I10542" s="7"/>
    </row>
    <row r="10543" spans="9:9" x14ac:dyDescent="0.25">
      <c r="I10543" s="7"/>
    </row>
    <row r="10544" spans="9:9" x14ac:dyDescent="0.25">
      <c r="I10544" s="7"/>
    </row>
    <row r="10545" spans="9:9" x14ac:dyDescent="0.25">
      <c r="I10545" s="7"/>
    </row>
    <row r="10546" spans="9:9" x14ac:dyDescent="0.25">
      <c r="I10546" s="7"/>
    </row>
    <row r="10547" spans="9:9" x14ac:dyDescent="0.25">
      <c r="I10547" s="7"/>
    </row>
    <row r="10548" spans="9:9" x14ac:dyDescent="0.25">
      <c r="I10548" s="7"/>
    </row>
    <row r="10549" spans="9:9" x14ac:dyDescent="0.25">
      <c r="I10549" s="7"/>
    </row>
    <row r="10550" spans="9:9" x14ac:dyDescent="0.25">
      <c r="I10550" s="7"/>
    </row>
    <row r="10551" spans="9:9" x14ac:dyDescent="0.25">
      <c r="I10551" s="7"/>
    </row>
    <row r="10552" spans="9:9" x14ac:dyDescent="0.25">
      <c r="I10552" s="7"/>
    </row>
    <row r="10553" spans="9:9" x14ac:dyDescent="0.25">
      <c r="I10553" s="7"/>
    </row>
    <row r="10554" spans="9:9" x14ac:dyDescent="0.25">
      <c r="I10554" s="7"/>
    </row>
    <row r="10555" spans="9:9" x14ac:dyDescent="0.25">
      <c r="I10555" s="7"/>
    </row>
    <row r="10556" spans="9:9" x14ac:dyDescent="0.25">
      <c r="I10556" s="7"/>
    </row>
    <row r="10557" spans="9:9" x14ac:dyDescent="0.25">
      <c r="I10557" s="7"/>
    </row>
    <row r="10558" spans="9:9" x14ac:dyDescent="0.25">
      <c r="I10558" s="7"/>
    </row>
    <row r="10559" spans="9:9" x14ac:dyDescent="0.25">
      <c r="I10559" s="7"/>
    </row>
    <row r="10560" spans="9:9" x14ac:dyDescent="0.25">
      <c r="I10560" s="7"/>
    </row>
    <row r="10561" spans="9:9" x14ac:dyDescent="0.25">
      <c r="I10561" s="7"/>
    </row>
    <row r="10562" spans="9:9" x14ac:dyDescent="0.25">
      <c r="I10562" s="7"/>
    </row>
    <row r="10563" spans="9:9" x14ac:dyDescent="0.25">
      <c r="I10563" s="7"/>
    </row>
    <row r="10564" spans="9:9" x14ac:dyDescent="0.25">
      <c r="I10564" s="7"/>
    </row>
    <row r="10565" spans="9:9" x14ac:dyDescent="0.25">
      <c r="I10565" s="7"/>
    </row>
    <row r="10566" spans="9:9" x14ac:dyDescent="0.25">
      <c r="I10566" s="7"/>
    </row>
    <row r="10567" spans="9:9" x14ac:dyDescent="0.25">
      <c r="I10567" s="7"/>
    </row>
    <row r="10568" spans="9:9" x14ac:dyDescent="0.25">
      <c r="I10568" s="7"/>
    </row>
    <row r="10569" spans="9:9" x14ac:dyDescent="0.25">
      <c r="I10569" s="7"/>
    </row>
    <row r="10570" spans="9:9" x14ac:dyDescent="0.25">
      <c r="I10570" s="7"/>
    </row>
    <row r="10571" spans="9:9" x14ac:dyDescent="0.25">
      <c r="I10571" s="7"/>
    </row>
    <row r="10572" spans="9:9" x14ac:dyDescent="0.25">
      <c r="I10572" s="7"/>
    </row>
    <row r="10573" spans="9:9" x14ac:dyDescent="0.25">
      <c r="I10573" s="7"/>
    </row>
    <row r="10574" spans="9:9" x14ac:dyDescent="0.25">
      <c r="I10574" s="7"/>
    </row>
    <row r="10575" spans="9:9" x14ac:dyDescent="0.25">
      <c r="I10575" s="7"/>
    </row>
    <row r="10576" spans="9:9" x14ac:dyDescent="0.25">
      <c r="I10576" s="7"/>
    </row>
    <row r="10577" spans="9:9" x14ac:dyDescent="0.25">
      <c r="I10577" s="7"/>
    </row>
    <row r="10578" spans="9:9" x14ac:dyDescent="0.25">
      <c r="I10578" s="7"/>
    </row>
    <row r="10579" spans="9:9" x14ac:dyDescent="0.25">
      <c r="I10579" s="7"/>
    </row>
    <row r="10580" spans="9:9" x14ac:dyDescent="0.25">
      <c r="I10580" s="7"/>
    </row>
    <row r="10581" spans="9:9" x14ac:dyDescent="0.25">
      <c r="I10581" s="7"/>
    </row>
    <row r="10582" spans="9:9" x14ac:dyDescent="0.25">
      <c r="I10582" s="7"/>
    </row>
    <row r="10583" spans="9:9" x14ac:dyDescent="0.25">
      <c r="I10583" s="7"/>
    </row>
    <row r="10584" spans="9:9" x14ac:dyDescent="0.25">
      <c r="I10584" s="7"/>
    </row>
    <row r="10585" spans="9:9" x14ac:dyDescent="0.25">
      <c r="I10585" s="7"/>
    </row>
    <row r="10586" spans="9:9" x14ac:dyDescent="0.25">
      <c r="I10586" s="7"/>
    </row>
    <row r="10587" spans="9:9" x14ac:dyDescent="0.25">
      <c r="I10587" s="7"/>
    </row>
    <row r="10588" spans="9:9" x14ac:dyDescent="0.25">
      <c r="I10588" s="7"/>
    </row>
    <row r="10589" spans="9:9" x14ac:dyDescent="0.25">
      <c r="I10589" s="7"/>
    </row>
    <row r="10590" spans="9:9" x14ac:dyDescent="0.25">
      <c r="I10590" s="7"/>
    </row>
    <row r="10591" spans="9:9" x14ac:dyDescent="0.25">
      <c r="I10591" s="7"/>
    </row>
    <row r="10592" spans="9:9" x14ac:dyDescent="0.25">
      <c r="I10592" s="7"/>
    </row>
    <row r="10593" spans="9:9" x14ac:dyDescent="0.25">
      <c r="I10593" s="7"/>
    </row>
    <row r="10594" spans="9:9" x14ac:dyDescent="0.25">
      <c r="I10594" s="7"/>
    </row>
    <row r="10595" spans="9:9" x14ac:dyDescent="0.25">
      <c r="I10595" s="7"/>
    </row>
    <row r="10596" spans="9:9" x14ac:dyDescent="0.25">
      <c r="I10596" s="7"/>
    </row>
    <row r="10597" spans="9:9" x14ac:dyDescent="0.25">
      <c r="I10597" s="7"/>
    </row>
    <row r="10598" spans="9:9" x14ac:dyDescent="0.25">
      <c r="I10598" s="7"/>
    </row>
    <row r="10599" spans="9:9" x14ac:dyDescent="0.25">
      <c r="I10599" s="7"/>
    </row>
    <row r="10600" spans="9:9" x14ac:dyDescent="0.25">
      <c r="I10600" s="7"/>
    </row>
    <row r="10601" spans="9:9" x14ac:dyDescent="0.25">
      <c r="I10601" s="7"/>
    </row>
    <row r="10602" spans="9:9" x14ac:dyDescent="0.25">
      <c r="I10602" s="7"/>
    </row>
    <row r="10603" spans="9:9" x14ac:dyDescent="0.25">
      <c r="I10603" s="7"/>
    </row>
    <row r="10604" spans="9:9" x14ac:dyDescent="0.25">
      <c r="I10604" s="7"/>
    </row>
    <row r="10605" spans="9:9" x14ac:dyDescent="0.25">
      <c r="I10605" s="7"/>
    </row>
    <row r="10606" spans="9:9" x14ac:dyDescent="0.25">
      <c r="I10606" s="7"/>
    </row>
    <row r="10607" spans="9:9" x14ac:dyDescent="0.25">
      <c r="I10607" s="7"/>
    </row>
    <row r="10608" spans="9:9" x14ac:dyDescent="0.25">
      <c r="I10608" s="7"/>
    </row>
    <row r="10609" spans="9:9" x14ac:dyDescent="0.25">
      <c r="I10609" s="7"/>
    </row>
    <row r="10610" spans="9:9" x14ac:dyDescent="0.25">
      <c r="I10610" s="7"/>
    </row>
    <row r="10611" spans="9:9" x14ac:dyDescent="0.25">
      <c r="I10611" s="7"/>
    </row>
    <row r="10612" spans="9:9" x14ac:dyDescent="0.25">
      <c r="I10612" s="7"/>
    </row>
    <row r="10613" spans="9:9" x14ac:dyDescent="0.25">
      <c r="I10613" s="7"/>
    </row>
    <row r="10614" spans="9:9" x14ac:dyDescent="0.25">
      <c r="I10614" s="7"/>
    </row>
    <row r="10615" spans="9:9" x14ac:dyDescent="0.25">
      <c r="I10615" s="7"/>
    </row>
    <row r="10616" spans="9:9" x14ac:dyDescent="0.25">
      <c r="I10616" s="7"/>
    </row>
    <row r="10617" spans="9:9" x14ac:dyDescent="0.25">
      <c r="I10617" s="7"/>
    </row>
    <row r="10618" spans="9:9" x14ac:dyDescent="0.25">
      <c r="I10618" s="7"/>
    </row>
    <row r="10619" spans="9:9" x14ac:dyDescent="0.25">
      <c r="I10619" s="7"/>
    </row>
    <row r="10620" spans="9:9" x14ac:dyDescent="0.25">
      <c r="I10620" s="7"/>
    </row>
    <row r="10621" spans="9:9" x14ac:dyDescent="0.25">
      <c r="I10621" s="7"/>
    </row>
    <row r="10622" spans="9:9" x14ac:dyDescent="0.25">
      <c r="I10622" s="7"/>
    </row>
    <row r="10623" spans="9:9" x14ac:dyDescent="0.25">
      <c r="I10623" s="7"/>
    </row>
    <row r="10624" spans="9:9" x14ac:dyDescent="0.25">
      <c r="I10624" s="7"/>
    </row>
    <row r="10625" spans="9:9" x14ac:dyDescent="0.25">
      <c r="I10625" s="7"/>
    </row>
    <row r="10626" spans="9:9" x14ac:dyDescent="0.25">
      <c r="I10626" s="7"/>
    </row>
    <row r="10627" spans="9:9" x14ac:dyDescent="0.25">
      <c r="I10627" s="7"/>
    </row>
    <row r="10628" spans="9:9" x14ac:dyDescent="0.25">
      <c r="I10628" s="7"/>
    </row>
    <row r="10629" spans="9:9" x14ac:dyDescent="0.25">
      <c r="I10629" s="7"/>
    </row>
    <row r="10630" spans="9:9" x14ac:dyDescent="0.25">
      <c r="I10630" s="7"/>
    </row>
    <row r="10631" spans="9:9" x14ac:dyDescent="0.25">
      <c r="I10631" s="7"/>
    </row>
    <row r="10632" spans="9:9" x14ac:dyDescent="0.25">
      <c r="I10632" s="7"/>
    </row>
    <row r="10633" spans="9:9" x14ac:dyDescent="0.25">
      <c r="I10633" s="7"/>
    </row>
    <row r="10634" spans="9:9" x14ac:dyDescent="0.25">
      <c r="I10634" s="7"/>
    </row>
    <row r="10635" spans="9:9" x14ac:dyDescent="0.25">
      <c r="I10635" s="7"/>
    </row>
    <row r="10636" spans="9:9" x14ac:dyDescent="0.25">
      <c r="I10636" s="7"/>
    </row>
    <row r="10637" spans="9:9" x14ac:dyDescent="0.25">
      <c r="I10637" s="7"/>
    </row>
    <row r="10638" spans="9:9" x14ac:dyDescent="0.25">
      <c r="I10638" s="7"/>
    </row>
    <row r="10639" spans="9:9" x14ac:dyDescent="0.25">
      <c r="I10639" s="7"/>
    </row>
    <row r="10640" spans="9:9" x14ac:dyDescent="0.25">
      <c r="I10640" s="7"/>
    </row>
    <row r="10641" spans="9:9" x14ac:dyDescent="0.25">
      <c r="I10641" s="7"/>
    </row>
    <row r="10642" spans="9:9" x14ac:dyDescent="0.25">
      <c r="I10642" s="7"/>
    </row>
    <row r="10643" spans="9:9" x14ac:dyDescent="0.25">
      <c r="I10643" s="7"/>
    </row>
    <row r="10644" spans="9:9" x14ac:dyDescent="0.25">
      <c r="I10644" s="7"/>
    </row>
    <row r="10645" spans="9:9" x14ac:dyDescent="0.25">
      <c r="I10645" s="7"/>
    </row>
    <row r="10646" spans="9:9" x14ac:dyDescent="0.25">
      <c r="I10646" s="7"/>
    </row>
    <row r="10647" spans="9:9" x14ac:dyDescent="0.25">
      <c r="I10647" s="7"/>
    </row>
    <row r="10648" spans="9:9" x14ac:dyDescent="0.25">
      <c r="I10648" s="7"/>
    </row>
    <row r="10649" spans="9:9" x14ac:dyDescent="0.25">
      <c r="I10649" s="7"/>
    </row>
    <row r="10650" spans="9:9" x14ac:dyDescent="0.25">
      <c r="I10650" s="7"/>
    </row>
    <row r="10651" spans="9:9" x14ac:dyDescent="0.25">
      <c r="I10651" s="7"/>
    </row>
    <row r="10652" spans="9:9" x14ac:dyDescent="0.25">
      <c r="I10652" s="7"/>
    </row>
    <row r="10653" spans="9:9" x14ac:dyDescent="0.25">
      <c r="I10653" s="7"/>
    </row>
    <row r="10654" spans="9:9" x14ac:dyDescent="0.25">
      <c r="I10654" s="7"/>
    </row>
    <row r="10655" spans="9:9" x14ac:dyDescent="0.25">
      <c r="I10655" s="7"/>
    </row>
    <row r="10656" spans="9:9" x14ac:dyDescent="0.25">
      <c r="I10656" s="7"/>
    </row>
    <row r="10657" spans="9:9" x14ac:dyDescent="0.25">
      <c r="I10657" s="7"/>
    </row>
    <row r="10658" spans="9:9" x14ac:dyDescent="0.25">
      <c r="I10658" s="7"/>
    </row>
    <row r="10659" spans="9:9" x14ac:dyDescent="0.25">
      <c r="I10659" s="7"/>
    </row>
    <row r="10660" spans="9:9" x14ac:dyDescent="0.25">
      <c r="I10660" s="7"/>
    </row>
    <row r="10661" spans="9:9" x14ac:dyDescent="0.25">
      <c r="I10661" s="7"/>
    </row>
    <row r="10662" spans="9:9" x14ac:dyDescent="0.25">
      <c r="I10662" s="7"/>
    </row>
    <row r="10663" spans="9:9" x14ac:dyDescent="0.25">
      <c r="I10663" s="7"/>
    </row>
    <row r="10664" spans="9:9" x14ac:dyDescent="0.25">
      <c r="I10664" s="7"/>
    </row>
    <row r="10665" spans="9:9" x14ac:dyDescent="0.25">
      <c r="I10665" s="7"/>
    </row>
    <row r="10666" spans="9:9" x14ac:dyDescent="0.25">
      <c r="I10666" s="7"/>
    </row>
    <row r="10667" spans="9:9" x14ac:dyDescent="0.25">
      <c r="I10667" s="7"/>
    </row>
    <row r="10668" spans="9:9" x14ac:dyDescent="0.25">
      <c r="I10668" s="7"/>
    </row>
    <row r="10669" spans="9:9" x14ac:dyDescent="0.25">
      <c r="I10669" s="7"/>
    </row>
    <row r="10670" spans="9:9" x14ac:dyDescent="0.25">
      <c r="I10670" s="7"/>
    </row>
    <row r="10671" spans="9:9" x14ac:dyDescent="0.25">
      <c r="I10671" s="7"/>
    </row>
    <row r="10672" spans="9:9" x14ac:dyDescent="0.25">
      <c r="I10672" s="7"/>
    </row>
    <row r="10673" spans="9:9" x14ac:dyDescent="0.25">
      <c r="I10673" s="7"/>
    </row>
    <row r="10674" spans="9:9" x14ac:dyDescent="0.25">
      <c r="I10674" s="7"/>
    </row>
    <row r="10675" spans="9:9" x14ac:dyDescent="0.25">
      <c r="I10675" s="7"/>
    </row>
    <row r="10676" spans="9:9" x14ac:dyDescent="0.25">
      <c r="I10676" s="7"/>
    </row>
    <row r="10677" spans="9:9" x14ac:dyDescent="0.25">
      <c r="I10677" s="7"/>
    </row>
    <row r="10678" spans="9:9" x14ac:dyDescent="0.25">
      <c r="I10678" s="7"/>
    </row>
    <row r="10679" spans="9:9" x14ac:dyDescent="0.25">
      <c r="I10679" s="7"/>
    </row>
    <row r="10680" spans="9:9" x14ac:dyDescent="0.25">
      <c r="I10680" s="7"/>
    </row>
    <row r="10681" spans="9:9" x14ac:dyDescent="0.25">
      <c r="I10681" s="7"/>
    </row>
    <row r="10682" spans="9:9" x14ac:dyDescent="0.25">
      <c r="I10682" s="7"/>
    </row>
    <row r="10683" spans="9:9" x14ac:dyDescent="0.25">
      <c r="I10683" s="7"/>
    </row>
    <row r="10684" spans="9:9" x14ac:dyDescent="0.25">
      <c r="I10684" s="7"/>
    </row>
    <row r="10685" spans="9:9" x14ac:dyDescent="0.25">
      <c r="I10685" s="7"/>
    </row>
    <row r="10686" spans="9:9" x14ac:dyDescent="0.25">
      <c r="I10686" s="7"/>
    </row>
    <row r="10687" spans="9:9" x14ac:dyDescent="0.25">
      <c r="I10687" s="7"/>
    </row>
    <row r="10688" spans="9:9" x14ac:dyDescent="0.25">
      <c r="I10688" s="7"/>
    </row>
    <row r="10689" spans="9:9" x14ac:dyDescent="0.25">
      <c r="I10689" s="7"/>
    </row>
    <row r="10690" spans="9:9" x14ac:dyDescent="0.25">
      <c r="I10690" s="7"/>
    </row>
    <row r="10691" spans="9:9" x14ac:dyDescent="0.25">
      <c r="I10691" s="7"/>
    </row>
    <row r="10692" spans="9:9" x14ac:dyDescent="0.25">
      <c r="I10692" s="7"/>
    </row>
    <row r="10693" spans="9:9" x14ac:dyDescent="0.25">
      <c r="I10693" s="7"/>
    </row>
    <row r="10694" spans="9:9" x14ac:dyDescent="0.25">
      <c r="I10694" s="7"/>
    </row>
    <row r="10695" spans="9:9" x14ac:dyDescent="0.25">
      <c r="I10695" s="7"/>
    </row>
    <row r="10696" spans="9:9" x14ac:dyDescent="0.25">
      <c r="I10696" s="7"/>
    </row>
    <row r="10697" spans="9:9" x14ac:dyDescent="0.25">
      <c r="I10697" s="7"/>
    </row>
    <row r="10698" spans="9:9" x14ac:dyDescent="0.25">
      <c r="I10698" s="7"/>
    </row>
    <row r="10699" spans="9:9" x14ac:dyDescent="0.25">
      <c r="I10699" s="7"/>
    </row>
    <row r="10700" spans="9:9" x14ac:dyDescent="0.25">
      <c r="I10700" s="7"/>
    </row>
    <row r="10701" spans="9:9" x14ac:dyDescent="0.25">
      <c r="I10701" s="7"/>
    </row>
    <row r="10702" spans="9:9" x14ac:dyDescent="0.25">
      <c r="I10702" s="7"/>
    </row>
    <row r="10703" spans="9:9" x14ac:dyDescent="0.25">
      <c r="I10703" s="7"/>
    </row>
    <row r="10704" spans="9:9" x14ac:dyDescent="0.25">
      <c r="I10704" s="7"/>
    </row>
    <row r="10705" spans="9:9" x14ac:dyDescent="0.25">
      <c r="I10705" s="7"/>
    </row>
    <row r="10706" spans="9:9" x14ac:dyDescent="0.25">
      <c r="I10706" s="7"/>
    </row>
    <row r="10707" spans="9:9" x14ac:dyDescent="0.25">
      <c r="I10707" s="7"/>
    </row>
    <row r="10708" spans="9:9" x14ac:dyDescent="0.25">
      <c r="I10708" s="7"/>
    </row>
    <row r="10709" spans="9:9" x14ac:dyDescent="0.25">
      <c r="I10709" s="7"/>
    </row>
    <row r="10710" spans="9:9" x14ac:dyDescent="0.25">
      <c r="I10710" s="7"/>
    </row>
    <row r="10711" spans="9:9" x14ac:dyDescent="0.25">
      <c r="I10711" s="7"/>
    </row>
    <row r="10712" spans="9:9" x14ac:dyDescent="0.25">
      <c r="I10712" s="7"/>
    </row>
    <row r="10713" spans="9:9" x14ac:dyDescent="0.25">
      <c r="I10713" s="7"/>
    </row>
    <row r="10714" spans="9:9" x14ac:dyDescent="0.25">
      <c r="I10714" s="7"/>
    </row>
    <row r="10715" spans="9:9" x14ac:dyDescent="0.25">
      <c r="I10715" s="7"/>
    </row>
    <row r="10716" spans="9:9" x14ac:dyDescent="0.25">
      <c r="I10716" s="7"/>
    </row>
    <row r="10717" spans="9:9" x14ac:dyDescent="0.25">
      <c r="I10717" s="7"/>
    </row>
    <row r="10718" spans="9:9" x14ac:dyDescent="0.25">
      <c r="I10718" s="7"/>
    </row>
    <row r="10719" spans="9:9" x14ac:dyDescent="0.25">
      <c r="I10719" s="7"/>
    </row>
    <row r="10720" spans="9:9" x14ac:dyDescent="0.25">
      <c r="I10720" s="7"/>
    </row>
    <row r="10721" spans="9:9" x14ac:dyDescent="0.25">
      <c r="I10721" s="7"/>
    </row>
    <row r="10722" spans="9:9" x14ac:dyDescent="0.25">
      <c r="I10722" s="7"/>
    </row>
    <row r="10723" spans="9:9" x14ac:dyDescent="0.25">
      <c r="I10723" s="7"/>
    </row>
    <row r="10724" spans="9:9" x14ac:dyDescent="0.25">
      <c r="I10724" s="7"/>
    </row>
    <row r="10725" spans="9:9" x14ac:dyDescent="0.25">
      <c r="I10725" s="7"/>
    </row>
    <row r="10726" spans="9:9" x14ac:dyDescent="0.25">
      <c r="I10726" s="7"/>
    </row>
    <row r="10727" spans="9:9" x14ac:dyDescent="0.25">
      <c r="I10727" s="7"/>
    </row>
    <row r="10728" spans="9:9" x14ac:dyDescent="0.25">
      <c r="I10728" s="7"/>
    </row>
    <row r="10729" spans="9:9" x14ac:dyDescent="0.25">
      <c r="I10729" s="7"/>
    </row>
    <row r="10730" spans="9:9" x14ac:dyDescent="0.25">
      <c r="I10730" s="7"/>
    </row>
    <row r="10731" spans="9:9" x14ac:dyDescent="0.25">
      <c r="I10731" s="7"/>
    </row>
    <row r="10732" spans="9:9" x14ac:dyDescent="0.25">
      <c r="I10732" s="7"/>
    </row>
    <row r="10733" spans="9:9" x14ac:dyDescent="0.25">
      <c r="I10733" s="7"/>
    </row>
    <row r="10734" spans="9:9" x14ac:dyDescent="0.25">
      <c r="I10734" s="7"/>
    </row>
    <row r="10735" spans="9:9" x14ac:dyDescent="0.25">
      <c r="I10735" s="7"/>
    </row>
    <row r="10736" spans="9:9" x14ac:dyDescent="0.25">
      <c r="I10736" s="7"/>
    </row>
    <row r="10737" spans="9:9" x14ac:dyDescent="0.25">
      <c r="I10737" s="7"/>
    </row>
    <row r="10738" spans="9:9" x14ac:dyDescent="0.25">
      <c r="I10738" s="7"/>
    </row>
    <row r="10739" spans="9:9" x14ac:dyDescent="0.25">
      <c r="I10739" s="7"/>
    </row>
    <row r="10740" spans="9:9" x14ac:dyDescent="0.25">
      <c r="I10740" s="7"/>
    </row>
    <row r="10741" spans="9:9" x14ac:dyDescent="0.25">
      <c r="I10741" s="7"/>
    </row>
    <row r="10742" spans="9:9" x14ac:dyDescent="0.25">
      <c r="I10742" s="7"/>
    </row>
    <row r="10743" spans="9:9" x14ac:dyDescent="0.25">
      <c r="I10743" s="7"/>
    </row>
    <row r="10744" spans="9:9" x14ac:dyDescent="0.25">
      <c r="I10744" s="7"/>
    </row>
    <row r="10745" spans="9:9" x14ac:dyDescent="0.25">
      <c r="I10745" s="7"/>
    </row>
    <row r="10746" spans="9:9" x14ac:dyDescent="0.25">
      <c r="I10746" s="7"/>
    </row>
    <row r="10747" spans="9:9" x14ac:dyDescent="0.25">
      <c r="I10747" s="7"/>
    </row>
    <row r="10748" spans="9:9" x14ac:dyDescent="0.25">
      <c r="I10748" s="7"/>
    </row>
    <row r="10749" spans="9:9" x14ac:dyDescent="0.25">
      <c r="I10749" s="7"/>
    </row>
    <row r="10750" spans="9:9" x14ac:dyDescent="0.25">
      <c r="I10750" s="7"/>
    </row>
    <row r="10751" spans="9:9" x14ac:dyDescent="0.25">
      <c r="I10751" s="7"/>
    </row>
    <row r="10752" spans="9:9" x14ac:dyDescent="0.25">
      <c r="I10752" s="7"/>
    </row>
    <row r="10753" spans="9:9" x14ac:dyDescent="0.25">
      <c r="I10753" s="7"/>
    </row>
    <row r="10754" spans="9:9" x14ac:dyDescent="0.25">
      <c r="I10754" s="7"/>
    </row>
    <row r="10755" spans="9:9" x14ac:dyDescent="0.25">
      <c r="I10755" s="7"/>
    </row>
    <row r="10756" spans="9:9" x14ac:dyDescent="0.25">
      <c r="I10756" s="7"/>
    </row>
    <row r="10757" spans="9:9" x14ac:dyDescent="0.25">
      <c r="I10757" s="7"/>
    </row>
    <row r="10758" spans="9:9" x14ac:dyDescent="0.25">
      <c r="I10758" s="7"/>
    </row>
    <row r="10759" spans="9:9" x14ac:dyDescent="0.25">
      <c r="I10759" s="7"/>
    </row>
    <row r="10760" spans="9:9" x14ac:dyDescent="0.25">
      <c r="I10760" s="7"/>
    </row>
    <row r="10761" spans="9:9" x14ac:dyDescent="0.25">
      <c r="I10761" s="7"/>
    </row>
    <row r="10762" spans="9:9" x14ac:dyDescent="0.25">
      <c r="I10762" s="7"/>
    </row>
    <row r="10763" spans="9:9" x14ac:dyDescent="0.25">
      <c r="I10763" s="7"/>
    </row>
    <row r="10764" spans="9:9" x14ac:dyDescent="0.25">
      <c r="I10764" s="7"/>
    </row>
    <row r="10765" spans="9:9" x14ac:dyDescent="0.25">
      <c r="I10765" s="7"/>
    </row>
    <row r="10766" spans="9:9" x14ac:dyDescent="0.25">
      <c r="I10766" s="7"/>
    </row>
    <row r="10767" spans="9:9" x14ac:dyDescent="0.25">
      <c r="I10767" s="7"/>
    </row>
    <row r="10768" spans="9:9" x14ac:dyDescent="0.25">
      <c r="I10768" s="7"/>
    </row>
    <row r="10769" spans="9:9" x14ac:dyDescent="0.25">
      <c r="I10769" s="7"/>
    </row>
    <row r="10770" spans="9:9" x14ac:dyDescent="0.25">
      <c r="I10770" s="7"/>
    </row>
    <row r="10771" spans="9:9" x14ac:dyDescent="0.25">
      <c r="I10771" s="7"/>
    </row>
    <row r="10772" spans="9:9" x14ac:dyDescent="0.25">
      <c r="I10772" s="7"/>
    </row>
    <row r="10773" spans="9:9" x14ac:dyDescent="0.25">
      <c r="I10773" s="7"/>
    </row>
    <row r="10774" spans="9:9" x14ac:dyDescent="0.25">
      <c r="I10774" s="7"/>
    </row>
    <row r="10775" spans="9:9" x14ac:dyDescent="0.25">
      <c r="I10775" s="7"/>
    </row>
    <row r="10776" spans="9:9" x14ac:dyDescent="0.25">
      <c r="I10776" s="7"/>
    </row>
    <row r="10777" spans="9:9" x14ac:dyDescent="0.25">
      <c r="I10777" s="7"/>
    </row>
    <row r="10778" spans="9:9" x14ac:dyDescent="0.25">
      <c r="I10778" s="7"/>
    </row>
    <row r="10779" spans="9:9" x14ac:dyDescent="0.25">
      <c r="I10779" s="7"/>
    </row>
    <row r="10780" spans="9:9" x14ac:dyDescent="0.25">
      <c r="I10780" s="7"/>
    </row>
    <row r="10781" spans="9:9" x14ac:dyDescent="0.25">
      <c r="I10781" s="7"/>
    </row>
    <row r="10782" spans="9:9" x14ac:dyDescent="0.25">
      <c r="I10782" s="7"/>
    </row>
    <row r="10783" spans="9:9" x14ac:dyDescent="0.25">
      <c r="I10783" s="7"/>
    </row>
    <row r="10784" spans="9:9" x14ac:dyDescent="0.25">
      <c r="I10784" s="7"/>
    </row>
    <row r="10785" spans="9:9" x14ac:dyDescent="0.25">
      <c r="I10785" s="7"/>
    </row>
    <row r="10786" spans="9:9" x14ac:dyDescent="0.25">
      <c r="I10786" s="7"/>
    </row>
    <row r="10787" spans="9:9" x14ac:dyDescent="0.25">
      <c r="I10787" s="7"/>
    </row>
    <row r="10788" spans="9:9" x14ac:dyDescent="0.25">
      <c r="I10788" s="7"/>
    </row>
    <row r="10789" spans="9:9" x14ac:dyDescent="0.25">
      <c r="I10789" s="7"/>
    </row>
    <row r="10790" spans="9:9" x14ac:dyDescent="0.25">
      <c r="I10790" s="7"/>
    </row>
    <row r="10791" spans="9:9" x14ac:dyDescent="0.25">
      <c r="I10791" s="7"/>
    </row>
    <row r="10792" spans="9:9" x14ac:dyDescent="0.25">
      <c r="I10792" s="7"/>
    </row>
    <row r="10793" spans="9:9" x14ac:dyDescent="0.25">
      <c r="I10793" s="7"/>
    </row>
    <row r="10794" spans="9:9" x14ac:dyDescent="0.25">
      <c r="I10794" s="7"/>
    </row>
    <row r="10795" spans="9:9" x14ac:dyDescent="0.25">
      <c r="I10795" s="7"/>
    </row>
    <row r="10796" spans="9:9" x14ac:dyDescent="0.25">
      <c r="I10796" s="7"/>
    </row>
    <row r="10797" spans="9:9" x14ac:dyDescent="0.25">
      <c r="I10797" s="7"/>
    </row>
    <row r="10798" spans="9:9" x14ac:dyDescent="0.25">
      <c r="I10798" s="7"/>
    </row>
    <row r="10799" spans="9:9" x14ac:dyDescent="0.25">
      <c r="I10799" s="7"/>
    </row>
    <row r="10800" spans="9:9" x14ac:dyDescent="0.25">
      <c r="I10800" s="7"/>
    </row>
    <row r="10801" spans="9:9" x14ac:dyDescent="0.25">
      <c r="I10801" s="7"/>
    </row>
    <row r="10802" spans="9:9" x14ac:dyDescent="0.25">
      <c r="I10802" s="7"/>
    </row>
    <row r="10803" spans="9:9" x14ac:dyDescent="0.25">
      <c r="I10803" s="7"/>
    </row>
    <row r="10804" spans="9:9" x14ac:dyDescent="0.25">
      <c r="I10804" s="7"/>
    </row>
    <row r="10805" spans="9:9" x14ac:dyDescent="0.25">
      <c r="I10805" s="7"/>
    </row>
    <row r="10806" spans="9:9" x14ac:dyDescent="0.25">
      <c r="I10806" s="7"/>
    </row>
    <row r="10807" spans="9:9" x14ac:dyDescent="0.25">
      <c r="I10807" s="7"/>
    </row>
    <row r="10808" spans="9:9" x14ac:dyDescent="0.25">
      <c r="I10808" s="7"/>
    </row>
    <row r="10809" spans="9:9" x14ac:dyDescent="0.25">
      <c r="I10809" s="7"/>
    </row>
    <row r="10810" spans="9:9" x14ac:dyDescent="0.25">
      <c r="I10810" s="7"/>
    </row>
    <row r="10811" spans="9:9" x14ac:dyDescent="0.25">
      <c r="I10811" s="7"/>
    </row>
    <row r="10812" spans="9:9" x14ac:dyDescent="0.25">
      <c r="I10812" s="7"/>
    </row>
    <row r="10813" spans="9:9" x14ac:dyDescent="0.25">
      <c r="I10813" s="7"/>
    </row>
    <row r="10814" spans="9:9" x14ac:dyDescent="0.25">
      <c r="I10814" s="7"/>
    </row>
    <row r="10815" spans="9:9" x14ac:dyDescent="0.25">
      <c r="I10815" s="7"/>
    </row>
    <row r="10816" spans="9:9" x14ac:dyDescent="0.25">
      <c r="I10816" s="7"/>
    </row>
    <row r="10817" spans="9:9" x14ac:dyDescent="0.25">
      <c r="I10817" s="7"/>
    </row>
    <row r="10818" spans="9:9" x14ac:dyDescent="0.25">
      <c r="I10818" s="7"/>
    </row>
    <row r="10819" spans="9:9" x14ac:dyDescent="0.25">
      <c r="I10819" s="7"/>
    </row>
    <row r="10820" spans="9:9" x14ac:dyDescent="0.25">
      <c r="I10820" s="7"/>
    </row>
    <row r="10821" spans="9:9" x14ac:dyDescent="0.25">
      <c r="I10821" s="7"/>
    </row>
    <row r="10822" spans="9:9" x14ac:dyDescent="0.25">
      <c r="I10822" s="7"/>
    </row>
    <row r="10823" spans="9:9" x14ac:dyDescent="0.25">
      <c r="I10823" s="7"/>
    </row>
    <row r="10824" spans="9:9" x14ac:dyDescent="0.25">
      <c r="I10824" s="7"/>
    </row>
    <row r="10825" spans="9:9" x14ac:dyDescent="0.25">
      <c r="I10825" s="7"/>
    </row>
    <row r="10826" spans="9:9" x14ac:dyDescent="0.25">
      <c r="I10826" s="7"/>
    </row>
    <row r="10827" spans="9:9" x14ac:dyDescent="0.25">
      <c r="I10827" s="7"/>
    </row>
    <row r="10828" spans="9:9" x14ac:dyDescent="0.25">
      <c r="I10828" s="7"/>
    </row>
    <row r="10829" spans="9:9" x14ac:dyDescent="0.25">
      <c r="I10829" s="7"/>
    </row>
    <row r="10830" spans="9:9" x14ac:dyDescent="0.25">
      <c r="I10830" s="7"/>
    </row>
    <row r="10831" spans="9:9" x14ac:dyDescent="0.25">
      <c r="I10831" s="7"/>
    </row>
    <row r="10832" spans="9:9" x14ac:dyDescent="0.25">
      <c r="I10832" s="7"/>
    </row>
    <row r="10833" spans="9:9" x14ac:dyDescent="0.25">
      <c r="I10833" s="7"/>
    </row>
    <row r="10834" spans="9:9" x14ac:dyDescent="0.25">
      <c r="I10834" s="7"/>
    </row>
    <row r="10835" spans="9:9" x14ac:dyDescent="0.25">
      <c r="I10835" s="7"/>
    </row>
    <row r="10836" spans="9:9" x14ac:dyDescent="0.25">
      <c r="I10836" s="7"/>
    </row>
    <row r="10837" spans="9:9" x14ac:dyDescent="0.25">
      <c r="I10837" s="7"/>
    </row>
    <row r="10838" spans="9:9" x14ac:dyDescent="0.25">
      <c r="I10838" s="7"/>
    </row>
    <row r="10839" spans="9:9" x14ac:dyDescent="0.25">
      <c r="I10839" s="7"/>
    </row>
    <row r="10840" spans="9:9" x14ac:dyDescent="0.25">
      <c r="I10840" s="7"/>
    </row>
    <row r="10841" spans="9:9" x14ac:dyDescent="0.25">
      <c r="I10841" s="7"/>
    </row>
    <row r="10842" spans="9:9" x14ac:dyDescent="0.25">
      <c r="I10842" s="7"/>
    </row>
    <row r="10843" spans="9:9" x14ac:dyDescent="0.25">
      <c r="I10843" s="7"/>
    </row>
    <row r="10844" spans="9:9" x14ac:dyDescent="0.25">
      <c r="I10844" s="7"/>
    </row>
    <row r="10845" spans="9:9" x14ac:dyDescent="0.25">
      <c r="I10845" s="7"/>
    </row>
    <row r="10846" spans="9:9" x14ac:dyDescent="0.25">
      <c r="I10846" s="7"/>
    </row>
    <row r="10847" spans="9:9" x14ac:dyDescent="0.25">
      <c r="I10847" s="7"/>
    </row>
    <row r="10848" spans="9:9" x14ac:dyDescent="0.25">
      <c r="I10848" s="7"/>
    </row>
    <row r="10849" spans="9:9" x14ac:dyDescent="0.25">
      <c r="I10849" s="7"/>
    </row>
    <row r="10850" spans="9:9" x14ac:dyDescent="0.25">
      <c r="I10850" s="7"/>
    </row>
    <row r="10851" spans="9:9" x14ac:dyDescent="0.25">
      <c r="I10851" s="7"/>
    </row>
    <row r="10852" spans="9:9" x14ac:dyDescent="0.25">
      <c r="I10852" s="7"/>
    </row>
    <row r="10853" spans="9:9" x14ac:dyDescent="0.25">
      <c r="I10853" s="7"/>
    </row>
    <row r="10854" spans="9:9" x14ac:dyDescent="0.25">
      <c r="I10854" s="7"/>
    </row>
    <row r="10855" spans="9:9" x14ac:dyDescent="0.25">
      <c r="I10855" s="7"/>
    </row>
    <row r="10856" spans="9:9" x14ac:dyDescent="0.25">
      <c r="I10856" s="7"/>
    </row>
    <row r="10857" spans="9:9" x14ac:dyDescent="0.25">
      <c r="I10857" s="7"/>
    </row>
    <row r="10858" spans="9:9" x14ac:dyDescent="0.25">
      <c r="I10858" s="7"/>
    </row>
    <row r="10859" spans="9:9" x14ac:dyDescent="0.25">
      <c r="I10859" s="7"/>
    </row>
    <row r="10860" spans="9:9" x14ac:dyDescent="0.25">
      <c r="I10860" s="7"/>
    </row>
    <row r="10861" spans="9:9" x14ac:dyDescent="0.25">
      <c r="I10861" s="7"/>
    </row>
    <row r="10862" spans="9:9" x14ac:dyDescent="0.25">
      <c r="I10862" s="7"/>
    </row>
    <row r="10863" spans="9:9" x14ac:dyDescent="0.25">
      <c r="I10863" s="7"/>
    </row>
    <row r="10864" spans="9:9" x14ac:dyDescent="0.25">
      <c r="I10864" s="7"/>
    </row>
    <row r="10865" spans="9:9" x14ac:dyDescent="0.25">
      <c r="I10865" s="7"/>
    </row>
    <row r="10866" spans="9:9" x14ac:dyDescent="0.25">
      <c r="I10866" s="7"/>
    </row>
    <row r="10867" spans="9:9" x14ac:dyDescent="0.25">
      <c r="I10867" s="7"/>
    </row>
    <row r="10868" spans="9:9" x14ac:dyDescent="0.25">
      <c r="I10868" s="7"/>
    </row>
    <row r="10869" spans="9:9" x14ac:dyDescent="0.25">
      <c r="I10869" s="7"/>
    </row>
    <row r="10870" spans="9:9" x14ac:dyDescent="0.25">
      <c r="I10870" s="7"/>
    </row>
    <row r="10871" spans="9:9" x14ac:dyDescent="0.25">
      <c r="I10871" s="7"/>
    </row>
    <row r="10872" spans="9:9" x14ac:dyDescent="0.25">
      <c r="I10872" s="7"/>
    </row>
    <row r="10873" spans="9:9" x14ac:dyDescent="0.25">
      <c r="I10873" s="7"/>
    </row>
    <row r="10874" spans="9:9" x14ac:dyDescent="0.25">
      <c r="I10874" s="7"/>
    </row>
    <row r="10875" spans="9:9" x14ac:dyDescent="0.25">
      <c r="I10875" s="7"/>
    </row>
    <row r="10876" spans="9:9" x14ac:dyDescent="0.25">
      <c r="I10876" s="7"/>
    </row>
    <row r="10877" spans="9:9" x14ac:dyDescent="0.25">
      <c r="I10877" s="7"/>
    </row>
    <row r="10878" spans="9:9" x14ac:dyDescent="0.25">
      <c r="I10878" s="7"/>
    </row>
    <row r="10879" spans="9:9" x14ac:dyDescent="0.25">
      <c r="I10879" s="7"/>
    </row>
    <row r="10880" spans="9:9" x14ac:dyDescent="0.25">
      <c r="I10880" s="7"/>
    </row>
    <row r="10881" spans="9:9" x14ac:dyDescent="0.25">
      <c r="I10881" s="7"/>
    </row>
    <row r="10882" spans="9:9" x14ac:dyDescent="0.25">
      <c r="I10882" s="7"/>
    </row>
    <row r="10883" spans="9:9" x14ac:dyDescent="0.25">
      <c r="I10883" s="7"/>
    </row>
    <row r="10884" spans="9:9" x14ac:dyDescent="0.25">
      <c r="I10884" s="7"/>
    </row>
    <row r="10885" spans="9:9" x14ac:dyDescent="0.25">
      <c r="I10885" s="7"/>
    </row>
    <row r="10886" spans="9:9" x14ac:dyDescent="0.25">
      <c r="I10886" s="7"/>
    </row>
    <row r="10887" spans="9:9" x14ac:dyDescent="0.25">
      <c r="I10887" s="7"/>
    </row>
    <row r="10888" spans="9:9" x14ac:dyDescent="0.25">
      <c r="I10888" s="7"/>
    </row>
    <row r="10889" spans="9:9" x14ac:dyDescent="0.25">
      <c r="I10889" s="7"/>
    </row>
    <row r="10890" spans="9:9" x14ac:dyDescent="0.25">
      <c r="I10890" s="7"/>
    </row>
    <row r="10891" spans="9:9" x14ac:dyDescent="0.25">
      <c r="I10891" s="7"/>
    </row>
    <row r="10892" spans="9:9" x14ac:dyDescent="0.25">
      <c r="I10892" s="7"/>
    </row>
    <row r="10893" spans="9:9" x14ac:dyDescent="0.25">
      <c r="I10893" s="7"/>
    </row>
    <row r="10894" spans="9:9" x14ac:dyDescent="0.25">
      <c r="I10894" s="7"/>
    </row>
    <row r="10895" spans="9:9" x14ac:dyDescent="0.25">
      <c r="I10895" s="7"/>
    </row>
    <row r="10896" spans="9:9" x14ac:dyDescent="0.25">
      <c r="I10896" s="7"/>
    </row>
    <row r="10897" spans="9:9" x14ac:dyDescent="0.25">
      <c r="I10897" s="7"/>
    </row>
    <row r="10898" spans="9:9" x14ac:dyDescent="0.25">
      <c r="I10898" s="7"/>
    </row>
    <row r="10899" spans="9:9" x14ac:dyDescent="0.25">
      <c r="I10899" s="7"/>
    </row>
    <row r="10900" spans="9:9" x14ac:dyDescent="0.25">
      <c r="I10900" s="7"/>
    </row>
    <row r="10901" spans="9:9" x14ac:dyDescent="0.25">
      <c r="I10901" s="7"/>
    </row>
    <row r="10902" spans="9:9" x14ac:dyDescent="0.25">
      <c r="I10902" s="7"/>
    </row>
    <row r="10903" spans="9:9" x14ac:dyDescent="0.25">
      <c r="I10903" s="7"/>
    </row>
    <row r="10904" spans="9:9" x14ac:dyDescent="0.25">
      <c r="I10904" s="7"/>
    </row>
    <row r="10905" spans="9:9" x14ac:dyDescent="0.25">
      <c r="I10905" s="7"/>
    </row>
    <row r="10906" spans="9:9" x14ac:dyDescent="0.25">
      <c r="I10906" s="7"/>
    </row>
    <row r="10907" spans="9:9" x14ac:dyDescent="0.25">
      <c r="I10907" s="7"/>
    </row>
    <row r="10908" spans="9:9" x14ac:dyDescent="0.25">
      <c r="I10908" s="7"/>
    </row>
    <row r="10909" spans="9:9" x14ac:dyDescent="0.25">
      <c r="I10909" s="7"/>
    </row>
    <row r="10910" spans="9:9" x14ac:dyDescent="0.25">
      <c r="I10910" s="7"/>
    </row>
    <row r="10911" spans="9:9" x14ac:dyDescent="0.25">
      <c r="I10911" s="7"/>
    </row>
    <row r="10912" spans="9:9" x14ac:dyDescent="0.25">
      <c r="I10912" s="7"/>
    </row>
    <row r="10913" spans="9:9" x14ac:dyDescent="0.25">
      <c r="I10913" s="7"/>
    </row>
    <row r="10914" spans="9:9" x14ac:dyDescent="0.25">
      <c r="I10914" s="7"/>
    </row>
    <row r="10915" spans="9:9" x14ac:dyDescent="0.25">
      <c r="I10915" s="7"/>
    </row>
    <row r="10916" spans="9:9" x14ac:dyDescent="0.25">
      <c r="I10916" s="7"/>
    </row>
    <row r="10917" spans="9:9" x14ac:dyDescent="0.25">
      <c r="I10917" s="7"/>
    </row>
    <row r="10918" spans="9:9" x14ac:dyDescent="0.25">
      <c r="I10918" s="7"/>
    </row>
    <row r="10919" spans="9:9" x14ac:dyDescent="0.25">
      <c r="I10919" s="7"/>
    </row>
    <row r="10920" spans="9:9" x14ac:dyDescent="0.25">
      <c r="I10920" s="7"/>
    </row>
    <row r="10921" spans="9:9" x14ac:dyDescent="0.25">
      <c r="I10921" s="7"/>
    </row>
    <row r="10922" spans="9:9" x14ac:dyDescent="0.25">
      <c r="I10922" s="7"/>
    </row>
    <row r="10923" spans="9:9" x14ac:dyDescent="0.25">
      <c r="I10923" s="7"/>
    </row>
    <row r="10924" spans="9:9" x14ac:dyDescent="0.25">
      <c r="I10924" s="7"/>
    </row>
    <row r="10925" spans="9:9" x14ac:dyDescent="0.25">
      <c r="I10925" s="7"/>
    </row>
    <row r="10926" spans="9:9" x14ac:dyDescent="0.25">
      <c r="I10926" s="7"/>
    </row>
    <row r="10927" spans="9:9" x14ac:dyDescent="0.25">
      <c r="I10927" s="7"/>
    </row>
    <row r="10928" spans="9:9" x14ac:dyDescent="0.25">
      <c r="I10928" s="7"/>
    </row>
    <row r="10929" spans="9:9" x14ac:dyDescent="0.25">
      <c r="I10929" s="7"/>
    </row>
    <row r="10930" spans="9:9" x14ac:dyDescent="0.25">
      <c r="I10930" s="7"/>
    </row>
    <row r="10931" spans="9:9" x14ac:dyDescent="0.25">
      <c r="I10931" s="7"/>
    </row>
    <row r="10932" spans="9:9" x14ac:dyDescent="0.25">
      <c r="I10932" s="7"/>
    </row>
    <row r="10933" spans="9:9" x14ac:dyDescent="0.25">
      <c r="I10933" s="7"/>
    </row>
    <row r="10934" spans="9:9" x14ac:dyDescent="0.25">
      <c r="I10934" s="7"/>
    </row>
    <row r="10935" spans="9:9" x14ac:dyDescent="0.25">
      <c r="I10935" s="7"/>
    </row>
    <row r="10936" spans="9:9" x14ac:dyDescent="0.25">
      <c r="I10936" s="7"/>
    </row>
    <row r="10937" spans="9:9" x14ac:dyDescent="0.25">
      <c r="I10937" s="7"/>
    </row>
    <row r="10938" spans="9:9" x14ac:dyDescent="0.25">
      <c r="I10938" s="7"/>
    </row>
    <row r="10939" spans="9:9" x14ac:dyDescent="0.25">
      <c r="I10939" s="7"/>
    </row>
    <row r="10940" spans="9:9" x14ac:dyDescent="0.25">
      <c r="I10940" s="7"/>
    </row>
    <row r="10941" spans="9:9" x14ac:dyDescent="0.25">
      <c r="I10941" s="7"/>
    </row>
    <row r="10942" spans="9:9" x14ac:dyDescent="0.25">
      <c r="I10942" s="7"/>
    </row>
    <row r="10943" spans="9:9" x14ac:dyDescent="0.25">
      <c r="I10943" s="7"/>
    </row>
    <row r="10944" spans="9:9" x14ac:dyDescent="0.25">
      <c r="I10944" s="7"/>
    </row>
    <row r="10945" spans="9:9" x14ac:dyDescent="0.25">
      <c r="I10945" s="7"/>
    </row>
    <row r="10946" spans="9:9" x14ac:dyDescent="0.25">
      <c r="I10946" s="7"/>
    </row>
    <row r="10947" spans="9:9" x14ac:dyDescent="0.25">
      <c r="I10947" s="7"/>
    </row>
    <row r="10948" spans="9:9" x14ac:dyDescent="0.25">
      <c r="I10948" s="7"/>
    </row>
    <row r="10949" spans="9:9" x14ac:dyDescent="0.25">
      <c r="I10949" s="7"/>
    </row>
    <row r="10950" spans="9:9" x14ac:dyDescent="0.25">
      <c r="I10950" s="7"/>
    </row>
    <row r="10951" spans="9:9" x14ac:dyDescent="0.25">
      <c r="I10951" s="7"/>
    </row>
    <row r="10952" spans="9:9" x14ac:dyDescent="0.25">
      <c r="I10952" s="7"/>
    </row>
    <row r="10953" spans="9:9" x14ac:dyDescent="0.25">
      <c r="I10953" s="7"/>
    </row>
    <row r="10954" spans="9:9" x14ac:dyDescent="0.25">
      <c r="I10954" s="7"/>
    </row>
    <row r="10955" spans="9:9" x14ac:dyDescent="0.25">
      <c r="I10955" s="7"/>
    </row>
    <row r="10956" spans="9:9" x14ac:dyDescent="0.25">
      <c r="I10956" s="7"/>
    </row>
    <row r="10957" spans="9:9" x14ac:dyDescent="0.25">
      <c r="I10957" s="7"/>
    </row>
    <row r="10958" spans="9:9" x14ac:dyDescent="0.25">
      <c r="I10958" s="7"/>
    </row>
    <row r="10959" spans="9:9" x14ac:dyDescent="0.25">
      <c r="I10959" s="7"/>
    </row>
    <row r="10960" spans="9:9" x14ac:dyDescent="0.25">
      <c r="I10960" s="7"/>
    </row>
    <row r="10961" spans="9:9" x14ac:dyDescent="0.25">
      <c r="I10961" s="7"/>
    </row>
    <row r="10962" spans="9:9" x14ac:dyDescent="0.25">
      <c r="I10962" s="7"/>
    </row>
    <row r="10963" spans="9:9" x14ac:dyDescent="0.25">
      <c r="I10963" s="7"/>
    </row>
    <row r="10964" spans="9:9" x14ac:dyDescent="0.25">
      <c r="I10964" s="7"/>
    </row>
    <row r="10965" spans="9:9" x14ac:dyDescent="0.25">
      <c r="I10965" s="7"/>
    </row>
    <row r="10966" spans="9:9" x14ac:dyDescent="0.25">
      <c r="I10966" s="7"/>
    </row>
    <row r="10967" spans="9:9" x14ac:dyDescent="0.25">
      <c r="I10967" s="7"/>
    </row>
    <row r="10968" spans="9:9" x14ac:dyDescent="0.25">
      <c r="I10968" s="7"/>
    </row>
    <row r="10969" spans="9:9" x14ac:dyDescent="0.25">
      <c r="I10969" s="7"/>
    </row>
    <row r="10970" spans="9:9" x14ac:dyDescent="0.25">
      <c r="I10970" s="7"/>
    </row>
    <row r="10971" spans="9:9" x14ac:dyDescent="0.25">
      <c r="I10971" s="7"/>
    </row>
    <row r="10972" spans="9:9" x14ac:dyDescent="0.25">
      <c r="I10972" s="7"/>
    </row>
    <row r="10973" spans="9:9" x14ac:dyDescent="0.25">
      <c r="I10973" s="7"/>
    </row>
    <row r="10974" spans="9:9" x14ac:dyDescent="0.25">
      <c r="I10974" s="7"/>
    </row>
    <row r="10975" spans="9:9" x14ac:dyDescent="0.25">
      <c r="I10975" s="7"/>
    </row>
    <row r="10976" spans="9:9" x14ac:dyDescent="0.25">
      <c r="I10976" s="7"/>
    </row>
    <row r="10977" spans="9:9" x14ac:dyDescent="0.25">
      <c r="I10977" s="7"/>
    </row>
    <row r="10978" spans="9:9" x14ac:dyDescent="0.25">
      <c r="I10978" s="7"/>
    </row>
    <row r="10979" spans="9:9" x14ac:dyDescent="0.25">
      <c r="I10979" s="7"/>
    </row>
    <row r="10980" spans="9:9" x14ac:dyDescent="0.25">
      <c r="I10980" s="7"/>
    </row>
    <row r="10981" spans="9:9" x14ac:dyDescent="0.25">
      <c r="I10981" s="7"/>
    </row>
    <row r="10982" spans="9:9" x14ac:dyDescent="0.25">
      <c r="I10982" s="7"/>
    </row>
    <row r="10983" spans="9:9" x14ac:dyDescent="0.25">
      <c r="I10983" s="7"/>
    </row>
    <row r="10984" spans="9:9" x14ac:dyDescent="0.25">
      <c r="I10984" s="7"/>
    </row>
    <row r="10985" spans="9:9" x14ac:dyDescent="0.25">
      <c r="I10985" s="7"/>
    </row>
    <row r="10986" spans="9:9" x14ac:dyDescent="0.25">
      <c r="I10986" s="7"/>
    </row>
    <row r="10987" spans="9:9" x14ac:dyDescent="0.25">
      <c r="I10987" s="7"/>
    </row>
    <row r="10988" spans="9:9" x14ac:dyDescent="0.25">
      <c r="I10988" s="7"/>
    </row>
    <row r="10989" spans="9:9" x14ac:dyDescent="0.25">
      <c r="I10989" s="7"/>
    </row>
    <row r="10990" spans="9:9" x14ac:dyDescent="0.25">
      <c r="I10990" s="7"/>
    </row>
    <row r="10991" spans="9:9" x14ac:dyDescent="0.25">
      <c r="I10991" s="7"/>
    </row>
    <row r="10992" spans="9:9" x14ac:dyDescent="0.25">
      <c r="I10992" s="7"/>
    </row>
    <row r="10993" spans="9:9" x14ac:dyDescent="0.25">
      <c r="I10993" s="7"/>
    </row>
    <row r="10994" spans="9:9" x14ac:dyDescent="0.25">
      <c r="I10994" s="7"/>
    </row>
    <row r="10995" spans="9:9" x14ac:dyDescent="0.25">
      <c r="I10995" s="7"/>
    </row>
    <row r="10996" spans="9:9" x14ac:dyDescent="0.25">
      <c r="I10996" s="7"/>
    </row>
    <row r="10997" spans="9:9" x14ac:dyDescent="0.25">
      <c r="I10997" s="7"/>
    </row>
    <row r="10998" spans="9:9" x14ac:dyDescent="0.25">
      <c r="I10998" s="7"/>
    </row>
    <row r="10999" spans="9:9" x14ac:dyDescent="0.25">
      <c r="I10999" s="7"/>
    </row>
    <row r="11000" spans="9:9" x14ac:dyDescent="0.25">
      <c r="I11000" s="7"/>
    </row>
    <row r="11001" spans="9:9" x14ac:dyDescent="0.25">
      <c r="I11001" s="7"/>
    </row>
    <row r="11002" spans="9:9" x14ac:dyDescent="0.25">
      <c r="I11002" s="7"/>
    </row>
    <row r="11003" spans="9:9" x14ac:dyDescent="0.25">
      <c r="I11003" s="7"/>
    </row>
    <row r="11004" spans="9:9" x14ac:dyDescent="0.25">
      <c r="I11004" s="7"/>
    </row>
    <row r="11005" spans="9:9" x14ac:dyDescent="0.25">
      <c r="I11005" s="7"/>
    </row>
    <row r="11006" spans="9:9" x14ac:dyDescent="0.25">
      <c r="I11006" s="7"/>
    </row>
    <row r="11007" spans="9:9" x14ac:dyDescent="0.25">
      <c r="I11007" s="7"/>
    </row>
    <row r="11008" spans="9:9" x14ac:dyDescent="0.25">
      <c r="I11008" s="7"/>
    </row>
    <row r="11009" spans="9:9" x14ac:dyDescent="0.25">
      <c r="I11009" s="7"/>
    </row>
    <row r="11010" spans="9:9" x14ac:dyDescent="0.25">
      <c r="I11010" s="7"/>
    </row>
    <row r="11011" spans="9:9" x14ac:dyDescent="0.25">
      <c r="I11011" s="7"/>
    </row>
    <row r="11012" spans="9:9" x14ac:dyDescent="0.25">
      <c r="I11012" s="7"/>
    </row>
    <row r="11013" spans="9:9" x14ac:dyDescent="0.25">
      <c r="I11013" s="7"/>
    </row>
    <row r="11014" spans="9:9" x14ac:dyDescent="0.25">
      <c r="I11014" s="7"/>
    </row>
    <row r="11015" spans="9:9" x14ac:dyDescent="0.25">
      <c r="I11015" s="7"/>
    </row>
    <row r="11016" spans="9:9" x14ac:dyDescent="0.25">
      <c r="I11016" s="7"/>
    </row>
    <row r="11017" spans="9:9" x14ac:dyDescent="0.25">
      <c r="I11017" s="7"/>
    </row>
    <row r="11018" spans="9:9" x14ac:dyDescent="0.25">
      <c r="I11018" s="7"/>
    </row>
    <row r="11019" spans="9:9" x14ac:dyDescent="0.25">
      <c r="I11019" s="7"/>
    </row>
    <row r="11020" spans="9:9" x14ac:dyDescent="0.25">
      <c r="I11020" s="7"/>
    </row>
    <row r="11021" spans="9:9" x14ac:dyDescent="0.25">
      <c r="I11021" s="7"/>
    </row>
    <row r="11022" spans="9:9" x14ac:dyDescent="0.25">
      <c r="I11022" s="7"/>
    </row>
    <row r="11023" spans="9:9" x14ac:dyDescent="0.25">
      <c r="I11023" s="7"/>
    </row>
    <row r="11024" spans="9:9" x14ac:dyDescent="0.25">
      <c r="I11024" s="7"/>
    </row>
    <row r="11025" spans="9:9" x14ac:dyDescent="0.25">
      <c r="I11025" s="7"/>
    </row>
    <row r="11026" spans="9:9" x14ac:dyDescent="0.25">
      <c r="I11026" s="7"/>
    </row>
    <row r="11027" spans="9:9" x14ac:dyDescent="0.25">
      <c r="I11027" s="7"/>
    </row>
    <row r="11028" spans="9:9" x14ac:dyDescent="0.25">
      <c r="I11028" s="7"/>
    </row>
    <row r="11029" spans="9:9" x14ac:dyDescent="0.25">
      <c r="I11029" s="7"/>
    </row>
    <row r="11030" spans="9:9" x14ac:dyDescent="0.25">
      <c r="I11030" s="7"/>
    </row>
    <row r="11031" spans="9:9" x14ac:dyDescent="0.25">
      <c r="I11031" s="7"/>
    </row>
    <row r="11032" spans="9:9" x14ac:dyDescent="0.25">
      <c r="I11032" s="7"/>
    </row>
    <row r="11033" spans="9:9" x14ac:dyDescent="0.25">
      <c r="I11033" s="7"/>
    </row>
    <row r="11034" spans="9:9" x14ac:dyDescent="0.25">
      <c r="I11034" s="7"/>
    </row>
    <row r="11035" spans="9:9" x14ac:dyDescent="0.25">
      <c r="I11035" s="7"/>
    </row>
    <row r="11036" spans="9:9" x14ac:dyDescent="0.25">
      <c r="I11036" s="7"/>
    </row>
    <row r="11037" spans="9:9" x14ac:dyDescent="0.25">
      <c r="I11037" s="7"/>
    </row>
    <row r="11038" spans="9:9" x14ac:dyDescent="0.25">
      <c r="I11038" s="7"/>
    </row>
    <row r="11039" spans="9:9" x14ac:dyDescent="0.25">
      <c r="I11039" s="7"/>
    </row>
    <row r="11040" spans="9:9" x14ac:dyDescent="0.25">
      <c r="I11040" s="7"/>
    </row>
    <row r="11041" spans="9:9" x14ac:dyDescent="0.25">
      <c r="I11041" s="7"/>
    </row>
    <row r="11042" spans="9:9" x14ac:dyDescent="0.25">
      <c r="I11042" s="7"/>
    </row>
    <row r="11043" spans="9:9" x14ac:dyDescent="0.25">
      <c r="I11043" s="7"/>
    </row>
    <row r="11044" spans="9:9" x14ac:dyDescent="0.25">
      <c r="I11044" s="7"/>
    </row>
    <row r="11045" spans="9:9" x14ac:dyDescent="0.25">
      <c r="I11045" s="7"/>
    </row>
    <row r="11046" spans="9:9" x14ac:dyDescent="0.25">
      <c r="I11046" s="7"/>
    </row>
    <row r="11047" spans="9:9" x14ac:dyDescent="0.25">
      <c r="I11047" s="7"/>
    </row>
    <row r="11048" spans="9:9" x14ac:dyDescent="0.25">
      <c r="I11048" s="7"/>
    </row>
    <row r="11049" spans="9:9" x14ac:dyDescent="0.25">
      <c r="I11049" s="7"/>
    </row>
    <row r="11050" spans="9:9" x14ac:dyDescent="0.25">
      <c r="I11050" s="7"/>
    </row>
    <row r="11051" spans="9:9" x14ac:dyDescent="0.25">
      <c r="I11051" s="7"/>
    </row>
    <row r="11052" spans="9:9" x14ac:dyDescent="0.25">
      <c r="I11052" s="7"/>
    </row>
    <row r="11053" spans="9:9" x14ac:dyDescent="0.25">
      <c r="I11053" s="7"/>
    </row>
    <row r="11054" spans="9:9" x14ac:dyDescent="0.25">
      <c r="I11054" s="7"/>
    </row>
    <row r="11055" spans="9:9" x14ac:dyDescent="0.25">
      <c r="I11055" s="7"/>
    </row>
    <row r="11056" spans="9:9" x14ac:dyDescent="0.25">
      <c r="I11056" s="7"/>
    </row>
    <row r="11057" spans="9:9" x14ac:dyDescent="0.25">
      <c r="I11057" s="7"/>
    </row>
    <row r="11058" spans="9:9" x14ac:dyDescent="0.25">
      <c r="I11058" s="7"/>
    </row>
    <row r="11059" spans="9:9" x14ac:dyDescent="0.25">
      <c r="I11059" s="7"/>
    </row>
    <row r="11060" spans="9:9" x14ac:dyDescent="0.25">
      <c r="I11060" s="7"/>
    </row>
    <row r="11061" spans="9:9" x14ac:dyDescent="0.25">
      <c r="I11061" s="7"/>
    </row>
    <row r="11062" spans="9:9" x14ac:dyDescent="0.25">
      <c r="I11062" s="7"/>
    </row>
    <row r="11063" spans="9:9" x14ac:dyDescent="0.25">
      <c r="I11063" s="7"/>
    </row>
    <row r="11064" spans="9:9" x14ac:dyDescent="0.25">
      <c r="I11064" s="7"/>
    </row>
    <row r="11065" spans="9:9" x14ac:dyDescent="0.25">
      <c r="I11065" s="7"/>
    </row>
    <row r="11066" spans="9:9" x14ac:dyDescent="0.25">
      <c r="I11066" s="7"/>
    </row>
    <row r="11067" spans="9:9" x14ac:dyDescent="0.25">
      <c r="I11067" s="7"/>
    </row>
    <row r="11068" spans="9:9" x14ac:dyDescent="0.25">
      <c r="I11068" s="7"/>
    </row>
    <row r="11069" spans="9:9" x14ac:dyDescent="0.25">
      <c r="I11069" s="7"/>
    </row>
    <row r="11070" spans="9:9" x14ac:dyDescent="0.25">
      <c r="I11070" s="7"/>
    </row>
    <row r="11071" spans="9:9" x14ac:dyDescent="0.25">
      <c r="I11071" s="7"/>
    </row>
    <row r="11072" spans="9:9" x14ac:dyDescent="0.25">
      <c r="I11072" s="7"/>
    </row>
    <row r="11073" spans="9:9" x14ac:dyDescent="0.25">
      <c r="I11073" s="7"/>
    </row>
    <row r="11074" spans="9:9" x14ac:dyDescent="0.25">
      <c r="I11074" s="7"/>
    </row>
    <row r="11075" spans="9:9" x14ac:dyDescent="0.25">
      <c r="I11075" s="7"/>
    </row>
    <row r="11076" spans="9:9" x14ac:dyDescent="0.25">
      <c r="I11076" s="7"/>
    </row>
    <row r="11077" spans="9:9" x14ac:dyDescent="0.25">
      <c r="I11077" s="7"/>
    </row>
    <row r="11078" spans="9:9" x14ac:dyDescent="0.25">
      <c r="I11078" s="7"/>
    </row>
    <row r="11079" spans="9:9" x14ac:dyDescent="0.25">
      <c r="I11079" s="7"/>
    </row>
    <row r="11080" spans="9:9" x14ac:dyDescent="0.25">
      <c r="I11080" s="7"/>
    </row>
    <row r="11081" spans="9:9" x14ac:dyDescent="0.25">
      <c r="I11081" s="7"/>
    </row>
    <row r="11082" spans="9:9" x14ac:dyDescent="0.25">
      <c r="I11082" s="7"/>
    </row>
    <row r="11083" spans="9:9" x14ac:dyDescent="0.25">
      <c r="I11083" s="7"/>
    </row>
    <row r="11084" spans="9:9" x14ac:dyDescent="0.25">
      <c r="I11084" s="7"/>
    </row>
    <row r="11085" spans="9:9" x14ac:dyDescent="0.25">
      <c r="I11085" s="7"/>
    </row>
    <row r="11086" spans="9:9" x14ac:dyDescent="0.25">
      <c r="I11086" s="7"/>
    </row>
    <row r="11087" spans="9:9" x14ac:dyDescent="0.25">
      <c r="I11087" s="7"/>
    </row>
    <row r="11088" spans="9:9" x14ac:dyDescent="0.25">
      <c r="I11088" s="7"/>
    </row>
    <row r="11089" spans="9:9" x14ac:dyDescent="0.25">
      <c r="I11089" s="7"/>
    </row>
    <row r="11090" spans="9:9" x14ac:dyDescent="0.25">
      <c r="I11090" s="7"/>
    </row>
    <row r="11091" spans="9:9" x14ac:dyDescent="0.25">
      <c r="I11091" s="7"/>
    </row>
    <row r="11092" spans="9:9" x14ac:dyDescent="0.25">
      <c r="I11092" s="7"/>
    </row>
    <row r="11093" spans="9:9" x14ac:dyDescent="0.25">
      <c r="I11093" s="7"/>
    </row>
    <row r="11094" spans="9:9" x14ac:dyDescent="0.25">
      <c r="I11094" s="7"/>
    </row>
    <row r="11095" spans="9:9" x14ac:dyDescent="0.25">
      <c r="I11095" s="7"/>
    </row>
    <row r="11096" spans="9:9" x14ac:dyDescent="0.25">
      <c r="I11096" s="7"/>
    </row>
    <row r="11097" spans="9:9" x14ac:dyDescent="0.25">
      <c r="I11097" s="7"/>
    </row>
    <row r="11098" spans="9:9" x14ac:dyDescent="0.25">
      <c r="I11098" s="7"/>
    </row>
    <row r="11099" spans="9:9" x14ac:dyDescent="0.25">
      <c r="I11099" s="7"/>
    </row>
    <row r="11100" spans="9:9" x14ac:dyDescent="0.25">
      <c r="I11100" s="7"/>
    </row>
    <row r="11101" spans="9:9" x14ac:dyDescent="0.25">
      <c r="I11101" s="7"/>
    </row>
    <row r="11102" spans="9:9" x14ac:dyDescent="0.25">
      <c r="I11102" s="7"/>
    </row>
    <row r="11103" spans="9:9" x14ac:dyDescent="0.25">
      <c r="I11103" s="7"/>
    </row>
    <row r="11104" spans="9:9" x14ac:dyDescent="0.25">
      <c r="I11104" s="7"/>
    </row>
    <row r="11105" spans="9:9" x14ac:dyDescent="0.25">
      <c r="I11105" s="7"/>
    </row>
    <row r="11106" spans="9:9" x14ac:dyDescent="0.25">
      <c r="I11106" s="7"/>
    </row>
    <row r="11107" spans="9:9" x14ac:dyDescent="0.25">
      <c r="I11107" s="7"/>
    </row>
    <row r="11108" spans="9:9" x14ac:dyDescent="0.25">
      <c r="I11108" s="7"/>
    </row>
    <row r="11109" spans="9:9" x14ac:dyDescent="0.25">
      <c r="I11109" s="7"/>
    </row>
    <row r="11110" spans="9:9" x14ac:dyDescent="0.25">
      <c r="I11110" s="7"/>
    </row>
    <row r="11111" spans="9:9" x14ac:dyDescent="0.25">
      <c r="I11111" s="7"/>
    </row>
    <row r="11112" spans="9:9" x14ac:dyDescent="0.25">
      <c r="I11112" s="7"/>
    </row>
    <row r="11113" spans="9:9" x14ac:dyDescent="0.25">
      <c r="I11113" s="7"/>
    </row>
    <row r="11114" spans="9:9" x14ac:dyDescent="0.25">
      <c r="I11114" s="7"/>
    </row>
    <row r="11115" spans="9:9" x14ac:dyDescent="0.25">
      <c r="I11115" s="7"/>
    </row>
    <row r="11116" spans="9:9" x14ac:dyDescent="0.25">
      <c r="I11116" s="7"/>
    </row>
    <row r="11117" spans="9:9" x14ac:dyDescent="0.25">
      <c r="I11117" s="7"/>
    </row>
    <row r="11118" spans="9:9" x14ac:dyDescent="0.25">
      <c r="I11118" s="7"/>
    </row>
    <row r="11119" spans="9:9" x14ac:dyDescent="0.25">
      <c r="I11119" s="7"/>
    </row>
    <row r="11120" spans="9:9" x14ac:dyDescent="0.25">
      <c r="I11120" s="7"/>
    </row>
    <row r="11121" spans="9:9" x14ac:dyDescent="0.25">
      <c r="I11121" s="7"/>
    </row>
    <row r="11122" spans="9:9" x14ac:dyDescent="0.25">
      <c r="I11122" s="7"/>
    </row>
    <row r="11123" spans="9:9" x14ac:dyDescent="0.25">
      <c r="I11123" s="7"/>
    </row>
    <row r="11124" spans="9:9" x14ac:dyDescent="0.25">
      <c r="I11124" s="7"/>
    </row>
    <row r="11125" spans="9:9" x14ac:dyDescent="0.25">
      <c r="I11125" s="7"/>
    </row>
    <row r="11126" spans="9:9" x14ac:dyDescent="0.25">
      <c r="I11126" s="7"/>
    </row>
    <row r="11127" spans="9:9" x14ac:dyDescent="0.25">
      <c r="I11127" s="7"/>
    </row>
    <row r="11128" spans="9:9" x14ac:dyDescent="0.25">
      <c r="I11128" s="7"/>
    </row>
    <row r="11129" spans="9:9" x14ac:dyDescent="0.25">
      <c r="I11129" s="7"/>
    </row>
    <row r="11130" spans="9:9" x14ac:dyDescent="0.25">
      <c r="I11130" s="7"/>
    </row>
    <row r="11131" spans="9:9" x14ac:dyDescent="0.25">
      <c r="I11131" s="7"/>
    </row>
    <row r="11132" spans="9:9" x14ac:dyDescent="0.25">
      <c r="I11132" s="7"/>
    </row>
    <row r="11133" spans="9:9" x14ac:dyDescent="0.25">
      <c r="I11133" s="7"/>
    </row>
    <row r="11134" spans="9:9" x14ac:dyDescent="0.25">
      <c r="I11134" s="7"/>
    </row>
    <row r="11135" spans="9:9" x14ac:dyDescent="0.25">
      <c r="I11135" s="7"/>
    </row>
    <row r="11136" spans="9:9" x14ac:dyDescent="0.25">
      <c r="I11136" s="7"/>
    </row>
    <row r="11137" spans="9:9" x14ac:dyDescent="0.25">
      <c r="I11137" s="7"/>
    </row>
    <row r="11138" spans="9:9" x14ac:dyDescent="0.25">
      <c r="I11138" s="7"/>
    </row>
    <row r="11139" spans="9:9" x14ac:dyDescent="0.25">
      <c r="I11139" s="7"/>
    </row>
    <row r="11140" spans="9:9" x14ac:dyDescent="0.25">
      <c r="I11140" s="7"/>
    </row>
    <row r="11141" spans="9:9" x14ac:dyDescent="0.25">
      <c r="I11141" s="7"/>
    </row>
    <row r="11142" spans="9:9" x14ac:dyDescent="0.25">
      <c r="I11142" s="7"/>
    </row>
    <row r="11143" spans="9:9" x14ac:dyDescent="0.25">
      <c r="I11143" s="7"/>
    </row>
    <row r="11144" spans="9:9" x14ac:dyDescent="0.25">
      <c r="I11144" s="7"/>
    </row>
    <row r="11145" spans="9:9" x14ac:dyDescent="0.25">
      <c r="I11145" s="7"/>
    </row>
    <row r="11146" spans="9:9" x14ac:dyDescent="0.25">
      <c r="I11146" s="7"/>
    </row>
    <row r="11147" spans="9:9" x14ac:dyDescent="0.25">
      <c r="I11147" s="7"/>
    </row>
    <row r="11148" spans="9:9" x14ac:dyDescent="0.25">
      <c r="I11148" s="7"/>
    </row>
    <row r="11149" spans="9:9" x14ac:dyDescent="0.25">
      <c r="I11149" s="7"/>
    </row>
    <row r="11150" spans="9:9" x14ac:dyDescent="0.25">
      <c r="I11150" s="7"/>
    </row>
    <row r="11151" spans="9:9" x14ac:dyDescent="0.25">
      <c r="I11151" s="7"/>
    </row>
    <row r="11152" spans="9:9" x14ac:dyDescent="0.25">
      <c r="I11152" s="7"/>
    </row>
    <row r="11153" spans="9:9" x14ac:dyDescent="0.25">
      <c r="I11153" s="7"/>
    </row>
    <row r="11154" spans="9:9" x14ac:dyDescent="0.25">
      <c r="I11154" s="7"/>
    </row>
    <row r="11155" spans="9:9" x14ac:dyDescent="0.25">
      <c r="I11155" s="7"/>
    </row>
    <row r="11156" spans="9:9" x14ac:dyDescent="0.25">
      <c r="I11156" s="7"/>
    </row>
    <row r="11157" spans="9:9" x14ac:dyDescent="0.25">
      <c r="I11157" s="7"/>
    </row>
    <row r="11158" spans="9:9" x14ac:dyDescent="0.25">
      <c r="I11158" s="7"/>
    </row>
    <row r="11159" spans="9:9" x14ac:dyDescent="0.25">
      <c r="I11159" s="7"/>
    </row>
    <row r="11160" spans="9:9" x14ac:dyDescent="0.25">
      <c r="I11160" s="7"/>
    </row>
    <row r="11161" spans="9:9" x14ac:dyDescent="0.25">
      <c r="I11161" s="7"/>
    </row>
    <row r="11162" spans="9:9" x14ac:dyDescent="0.25">
      <c r="I11162" s="7"/>
    </row>
    <row r="11163" spans="9:9" x14ac:dyDescent="0.25">
      <c r="I11163" s="7"/>
    </row>
    <row r="11164" spans="9:9" x14ac:dyDescent="0.25">
      <c r="I11164" s="7"/>
    </row>
    <row r="11165" spans="9:9" x14ac:dyDescent="0.25">
      <c r="I11165" s="7"/>
    </row>
    <row r="11166" spans="9:9" x14ac:dyDescent="0.25">
      <c r="I11166" s="7"/>
    </row>
    <row r="11167" spans="9:9" x14ac:dyDescent="0.25">
      <c r="I11167" s="7"/>
    </row>
    <row r="11168" spans="9:9" x14ac:dyDescent="0.25">
      <c r="I11168" s="7"/>
    </row>
    <row r="11169" spans="9:9" x14ac:dyDescent="0.25">
      <c r="I11169" s="7"/>
    </row>
    <row r="11170" spans="9:9" x14ac:dyDescent="0.25">
      <c r="I11170" s="7"/>
    </row>
    <row r="11171" spans="9:9" x14ac:dyDescent="0.25">
      <c r="I11171" s="7"/>
    </row>
    <row r="11172" spans="9:9" x14ac:dyDescent="0.25">
      <c r="I11172" s="7"/>
    </row>
    <row r="11173" spans="9:9" x14ac:dyDescent="0.25">
      <c r="I11173" s="7"/>
    </row>
    <row r="11174" spans="9:9" x14ac:dyDescent="0.25">
      <c r="I11174" s="7"/>
    </row>
    <row r="11175" spans="9:9" x14ac:dyDescent="0.25">
      <c r="I11175" s="7"/>
    </row>
    <row r="11176" spans="9:9" x14ac:dyDescent="0.25">
      <c r="I11176" s="7"/>
    </row>
    <row r="11177" spans="9:9" x14ac:dyDescent="0.25">
      <c r="I11177" s="7"/>
    </row>
    <row r="11178" spans="9:9" x14ac:dyDescent="0.25">
      <c r="I11178" s="7"/>
    </row>
    <row r="11179" spans="9:9" x14ac:dyDescent="0.25">
      <c r="I11179" s="7"/>
    </row>
    <row r="11180" spans="9:9" x14ac:dyDescent="0.25">
      <c r="I11180" s="7"/>
    </row>
    <row r="11181" spans="9:9" x14ac:dyDescent="0.25">
      <c r="I11181" s="7"/>
    </row>
    <row r="11182" spans="9:9" x14ac:dyDescent="0.25">
      <c r="I11182" s="7"/>
    </row>
    <row r="11183" spans="9:9" x14ac:dyDescent="0.25">
      <c r="I11183" s="7"/>
    </row>
    <row r="11184" spans="9:9" x14ac:dyDescent="0.25">
      <c r="I11184" s="7"/>
    </row>
    <row r="11185" spans="9:9" x14ac:dyDescent="0.25">
      <c r="I11185" s="7"/>
    </row>
    <row r="11186" spans="9:9" x14ac:dyDescent="0.25">
      <c r="I11186" s="7"/>
    </row>
    <row r="11187" spans="9:9" x14ac:dyDescent="0.25">
      <c r="I11187" s="7"/>
    </row>
    <row r="11188" spans="9:9" x14ac:dyDescent="0.25">
      <c r="I11188" s="7"/>
    </row>
    <row r="11189" spans="9:9" x14ac:dyDescent="0.25">
      <c r="I11189" s="7"/>
    </row>
    <row r="11190" spans="9:9" x14ac:dyDescent="0.25">
      <c r="I11190" s="7"/>
    </row>
    <row r="11191" spans="9:9" x14ac:dyDescent="0.25">
      <c r="I11191" s="7"/>
    </row>
    <row r="11192" spans="9:9" x14ac:dyDescent="0.25">
      <c r="I11192" s="7"/>
    </row>
    <row r="11193" spans="9:9" x14ac:dyDescent="0.25">
      <c r="I11193" s="7"/>
    </row>
    <row r="11194" spans="9:9" x14ac:dyDescent="0.25">
      <c r="I11194" s="7"/>
    </row>
    <row r="11195" spans="9:9" x14ac:dyDescent="0.25">
      <c r="I11195" s="7"/>
    </row>
    <row r="11196" spans="9:9" x14ac:dyDescent="0.25">
      <c r="I11196" s="7"/>
    </row>
    <row r="11197" spans="9:9" x14ac:dyDescent="0.25">
      <c r="I11197" s="7"/>
    </row>
    <row r="11198" spans="9:9" x14ac:dyDescent="0.25">
      <c r="I11198" s="7"/>
    </row>
    <row r="11199" spans="9:9" x14ac:dyDescent="0.25">
      <c r="I11199" s="7"/>
    </row>
    <row r="11200" spans="9:9" x14ac:dyDescent="0.25">
      <c r="I11200" s="7"/>
    </row>
    <row r="11201" spans="9:9" x14ac:dyDescent="0.25">
      <c r="I11201" s="7"/>
    </row>
    <row r="11202" spans="9:9" x14ac:dyDescent="0.25">
      <c r="I11202" s="7"/>
    </row>
    <row r="11203" spans="9:9" x14ac:dyDescent="0.25">
      <c r="I11203" s="7"/>
    </row>
    <row r="11204" spans="9:9" x14ac:dyDescent="0.25">
      <c r="I11204" s="7"/>
    </row>
    <row r="11205" spans="9:9" x14ac:dyDescent="0.25">
      <c r="I11205" s="7"/>
    </row>
    <row r="11206" spans="9:9" x14ac:dyDescent="0.25">
      <c r="I11206" s="7"/>
    </row>
    <row r="11207" spans="9:9" x14ac:dyDescent="0.25">
      <c r="I11207" s="7"/>
    </row>
    <row r="11208" spans="9:9" x14ac:dyDescent="0.25">
      <c r="I11208" s="7"/>
    </row>
    <row r="11209" spans="9:9" x14ac:dyDescent="0.25">
      <c r="I11209" s="7"/>
    </row>
    <row r="11210" spans="9:9" x14ac:dyDescent="0.25">
      <c r="I11210" s="7"/>
    </row>
    <row r="11211" spans="9:9" x14ac:dyDescent="0.25">
      <c r="I11211" s="7"/>
    </row>
    <row r="11212" spans="9:9" x14ac:dyDescent="0.25">
      <c r="I11212" s="7"/>
    </row>
    <row r="11213" spans="9:9" x14ac:dyDescent="0.25">
      <c r="I11213" s="7"/>
    </row>
    <row r="11214" spans="9:9" x14ac:dyDescent="0.25">
      <c r="I11214" s="7"/>
    </row>
    <row r="11215" spans="9:9" x14ac:dyDescent="0.25">
      <c r="I11215" s="7"/>
    </row>
    <row r="11216" spans="9:9" x14ac:dyDescent="0.25">
      <c r="I11216" s="7"/>
    </row>
    <row r="11217" spans="9:9" x14ac:dyDescent="0.25">
      <c r="I11217" s="7"/>
    </row>
    <row r="11218" spans="9:9" x14ac:dyDescent="0.25">
      <c r="I11218" s="7"/>
    </row>
    <row r="11219" spans="9:9" x14ac:dyDescent="0.25">
      <c r="I11219" s="7"/>
    </row>
    <row r="11220" spans="9:9" x14ac:dyDescent="0.25">
      <c r="I11220" s="7"/>
    </row>
    <row r="11221" spans="9:9" x14ac:dyDescent="0.25">
      <c r="I11221" s="7"/>
    </row>
    <row r="11222" spans="9:9" x14ac:dyDescent="0.25">
      <c r="I11222" s="7"/>
    </row>
    <row r="11223" spans="9:9" x14ac:dyDescent="0.25">
      <c r="I11223" s="7"/>
    </row>
    <row r="11224" spans="9:9" x14ac:dyDescent="0.25">
      <c r="I11224" s="7"/>
    </row>
    <row r="11225" spans="9:9" x14ac:dyDescent="0.25">
      <c r="I11225" s="7"/>
    </row>
    <row r="11226" spans="9:9" x14ac:dyDescent="0.25">
      <c r="I11226" s="7"/>
    </row>
    <row r="11227" spans="9:9" x14ac:dyDescent="0.25">
      <c r="I11227" s="7"/>
    </row>
    <row r="11228" spans="9:9" x14ac:dyDescent="0.25">
      <c r="I11228" s="7"/>
    </row>
    <row r="11229" spans="9:9" x14ac:dyDescent="0.25">
      <c r="I11229" s="7"/>
    </row>
    <row r="11230" spans="9:9" x14ac:dyDescent="0.25">
      <c r="I11230" s="7"/>
    </row>
    <row r="11231" spans="9:9" x14ac:dyDescent="0.25">
      <c r="I11231" s="7"/>
    </row>
    <row r="11232" spans="9:9" x14ac:dyDescent="0.25">
      <c r="I11232" s="7"/>
    </row>
    <row r="11233" spans="9:9" x14ac:dyDescent="0.25">
      <c r="I11233" s="7"/>
    </row>
    <row r="11234" spans="9:9" x14ac:dyDescent="0.25">
      <c r="I11234" s="7"/>
    </row>
    <row r="11235" spans="9:9" x14ac:dyDescent="0.25">
      <c r="I11235" s="7"/>
    </row>
    <row r="11236" spans="9:9" x14ac:dyDescent="0.25">
      <c r="I11236" s="7"/>
    </row>
    <row r="11237" spans="9:9" x14ac:dyDescent="0.25">
      <c r="I11237" s="7"/>
    </row>
    <row r="11238" spans="9:9" x14ac:dyDescent="0.25">
      <c r="I11238" s="7"/>
    </row>
    <row r="11239" spans="9:9" x14ac:dyDescent="0.25">
      <c r="I11239" s="7"/>
    </row>
    <row r="11240" spans="9:9" x14ac:dyDescent="0.25">
      <c r="I11240" s="7"/>
    </row>
    <row r="11241" spans="9:9" x14ac:dyDescent="0.25">
      <c r="I11241" s="7"/>
    </row>
    <row r="11242" spans="9:9" x14ac:dyDescent="0.25">
      <c r="I11242" s="7"/>
    </row>
    <row r="11243" spans="9:9" x14ac:dyDescent="0.25">
      <c r="I11243" s="7"/>
    </row>
    <row r="11244" spans="9:9" x14ac:dyDescent="0.25">
      <c r="I11244" s="7"/>
    </row>
    <row r="11245" spans="9:9" x14ac:dyDescent="0.25">
      <c r="I11245" s="7"/>
    </row>
    <row r="11246" spans="9:9" x14ac:dyDescent="0.25">
      <c r="I11246" s="7"/>
    </row>
    <row r="11247" spans="9:9" x14ac:dyDescent="0.25">
      <c r="I11247" s="7"/>
    </row>
    <row r="11248" spans="9:9" x14ac:dyDescent="0.25">
      <c r="I11248" s="7"/>
    </row>
    <row r="11249" spans="9:9" x14ac:dyDescent="0.25">
      <c r="I11249" s="7"/>
    </row>
    <row r="11250" spans="9:9" x14ac:dyDescent="0.25">
      <c r="I11250" s="7"/>
    </row>
    <row r="11251" spans="9:9" x14ac:dyDescent="0.25">
      <c r="I11251" s="7"/>
    </row>
    <row r="11252" spans="9:9" x14ac:dyDescent="0.25">
      <c r="I11252" s="7"/>
    </row>
    <row r="11253" spans="9:9" x14ac:dyDescent="0.25">
      <c r="I11253" s="7"/>
    </row>
    <row r="11254" spans="9:9" x14ac:dyDescent="0.25">
      <c r="I11254" s="7"/>
    </row>
    <row r="11255" spans="9:9" x14ac:dyDescent="0.25">
      <c r="I11255" s="7"/>
    </row>
    <row r="11256" spans="9:9" x14ac:dyDescent="0.25">
      <c r="I11256" s="7"/>
    </row>
    <row r="11257" spans="9:9" x14ac:dyDescent="0.25">
      <c r="I11257" s="7"/>
    </row>
    <row r="11258" spans="9:9" x14ac:dyDescent="0.25">
      <c r="I11258" s="7"/>
    </row>
    <row r="11259" spans="9:9" x14ac:dyDescent="0.25">
      <c r="I11259" s="7"/>
    </row>
    <row r="11260" spans="9:9" x14ac:dyDescent="0.25">
      <c r="I11260" s="7"/>
    </row>
    <row r="11261" spans="9:9" x14ac:dyDescent="0.25">
      <c r="I11261" s="7"/>
    </row>
    <row r="11262" spans="9:9" x14ac:dyDescent="0.25">
      <c r="I11262" s="7"/>
    </row>
    <row r="11263" spans="9:9" x14ac:dyDescent="0.25">
      <c r="I11263" s="7"/>
    </row>
    <row r="11264" spans="9:9" x14ac:dyDescent="0.25">
      <c r="I11264" s="7"/>
    </row>
    <row r="11265" spans="9:9" x14ac:dyDescent="0.25">
      <c r="I11265" s="7"/>
    </row>
    <row r="11266" spans="9:9" x14ac:dyDescent="0.25">
      <c r="I11266" s="7"/>
    </row>
    <row r="11267" spans="9:9" x14ac:dyDescent="0.25">
      <c r="I11267" s="7"/>
    </row>
    <row r="11268" spans="9:9" x14ac:dyDescent="0.25">
      <c r="I11268" s="7"/>
    </row>
    <row r="11269" spans="9:9" x14ac:dyDescent="0.25">
      <c r="I11269" s="7"/>
    </row>
    <row r="11270" spans="9:9" x14ac:dyDescent="0.25">
      <c r="I11270" s="7"/>
    </row>
    <row r="11271" spans="9:9" x14ac:dyDescent="0.25">
      <c r="I11271" s="7"/>
    </row>
    <row r="11272" spans="9:9" x14ac:dyDescent="0.25">
      <c r="I11272" s="7"/>
    </row>
    <row r="11273" spans="9:9" x14ac:dyDescent="0.25">
      <c r="I11273" s="7"/>
    </row>
    <row r="11274" spans="9:9" x14ac:dyDescent="0.25">
      <c r="I11274" s="7"/>
    </row>
    <row r="11275" spans="9:9" x14ac:dyDescent="0.25">
      <c r="I11275" s="7"/>
    </row>
    <row r="11276" spans="9:9" x14ac:dyDescent="0.25">
      <c r="I11276" s="7"/>
    </row>
    <row r="11277" spans="9:9" x14ac:dyDescent="0.25">
      <c r="I11277" s="7"/>
    </row>
    <row r="11278" spans="9:9" x14ac:dyDescent="0.25">
      <c r="I11278" s="7"/>
    </row>
    <row r="11279" spans="9:9" x14ac:dyDescent="0.25">
      <c r="I11279" s="7"/>
    </row>
    <row r="11280" spans="9:9" x14ac:dyDescent="0.25">
      <c r="I11280" s="7"/>
    </row>
    <row r="11281" spans="9:9" x14ac:dyDescent="0.25">
      <c r="I11281" s="7"/>
    </row>
    <row r="11282" spans="9:9" x14ac:dyDescent="0.25">
      <c r="I11282" s="7"/>
    </row>
    <row r="11283" spans="9:9" x14ac:dyDescent="0.25">
      <c r="I11283" s="7"/>
    </row>
    <row r="11284" spans="9:9" x14ac:dyDescent="0.25">
      <c r="I11284" s="7"/>
    </row>
    <row r="11285" spans="9:9" x14ac:dyDescent="0.25">
      <c r="I11285" s="7"/>
    </row>
    <row r="11286" spans="9:9" x14ac:dyDescent="0.25">
      <c r="I11286" s="7"/>
    </row>
    <row r="11287" spans="9:9" x14ac:dyDescent="0.25">
      <c r="I11287" s="7"/>
    </row>
    <row r="11288" spans="9:9" x14ac:dyDescent="0.25">
      <c r="I11288" s="7"/>
    </row>
    <row r="11289" spans="9:9" x14ac:dyDescent="0.25">
      <c r="I11289" s="7"/>
    </row>
    <row r="11290" spans="9:9" x14ac:dyDescent="0.25">
      <c r="I11290" s="7"/>
    </row>
    <row r="11291" spans="9:9" x14ac:dyDescent="0.25">
      <c r="I11291" s="7"/>
    </row>
    <row r="11292" spans="9:9" x14ac:dyDescent="0.25">
      <c r="I11292" s="7"/>
    </row>
    <row r="11293" spans="9:9" x14ac:dyDescent="0.25">
      <c r="I11293" s="7"/>
    </row>
    <row r="11294" spans="9:9" x14ac:dyDescent="0.25">
      <c r="I11294" s="7"/>
    </row>
    <row r="11295" spans="9:9" x14ac:dyDescent="0.25">
      <c r="I11295" s="7"/>
    </row>
    <row r="11296" spans="9:9" x14ac:dyDescent="0.25">
      <c r="I11296" s="7"/>
    </row>
    <row r="11297" spans="9:9" x14ac:dyDescent="0.25">
      <c r="I11297" s="7"/>
    </row>
    <row r="11298" spans="9:9" x14ac:dyDescent="0.25">
      <c r="I11298" s="7"/>
    </row>
    <row r="11299" spans="9:9" x14ac:dyDescent="0.25">
      <c r="I11299" s="7"/>
    </row>
    <row r="11300" spans="9:9" x14ac:dyDescent="0.25">
      <c r="I11300" s="7"/>
    </row>
    <row r="11301" spans="9:9" x14ac:dyDescent="0.25">
      <c r="I11301" s="7"/>
    </row>
    <row r="11302" spans="9:9" x14ac:dyDescent="0.25">
      <c r="I11302" s="7"/>
    </row>
    <row r="11303" spans="9:9" x14ac:dyDescent="0.25">
      <c r="I11303" s="7"/>
    </row>
    <row r="11304" spans="9:9" x14ac:dyDescent="0.25">
      <c r="I11304" s="7"/>
    </row>
    <row r="11305" spans="9:9" x14ac:dyDescent="0.25">
      <c r="I11305" s="7"/>
    </row>
    <row r="11306" spans="9:9" x14ac:dyDescent="0.25">
      <c r="I11306" s="7"/>
    </row>
    <row r="11307" spans="9:9" x14ac:dyDescent="0.25">
      <c r="I11307" s="7"/>
    </row>
    <row r="11308" spans="9:9" x14ac:dyDescent="0.25">
      <c r="I11308" s="7"/>
    </row>
    <row r="11309" spans="9:9" x14ac:dyDescent="0.25">
      <c r="I11309" s="7"/>
    </row>
    <row r="11310" spans="9:9" x14ac:dyDescent="0.25">
      <c r="I11310" s="7"/>
    </row>
    <row r="11311" spans="9:9" x14ac:dyDescent="0.25">
      <c r="I11311" s="7"/>
    </row>
    <row r="11312" spans="9:9" x14ac:dyDescent="0.25">
      <c r="I11312" s="7"/>
    </row>
    <row r="11313" spans="9:9" x14ac:dyDescent="0.25">
      <c r="I11313" s="7"/>
    </row>
    <row r="11314" spans="9:9" x14ac:dyDescent="0.25">
      <c r="I11314" s="7"/>
    </row>
    <row r="11315" spans="9:9" x14ac:dyDescent="0.25">
      <c r="I11315" s="7"/>
    </row>
    <row r="11316" spans="9:9" x14ac:dyDescent="0.25">
      <c r="I11316" s="7"/>
    </row>
    <row r="11317" spans="9:9" x14ac:dyDescent="0.25">
      <c r="I11317" s="7"/>
    </row>
    <row r="11318" spans="9:9" x14ac:dyDescent="0.25">
      <c r="I11318" s="7"/>
    </row>
    <row r="11319" spans="9:9" x14ac:dyDescent="0.25">
      <c r="I11319" s="7"/>
    </row>
    <row r="11320" spans="9:9" x14ac:dyDescent="0.25">
      <c r="I11320" s="7"/>
    </row>
    <row r="11321" spans="9:9" x14ac:dyDescent="0.25">
      <c r="I11321" s="7"/>
    </row>
    <row r="11322" spans="9:9" x14ac:dyDescent="0.25">
      <c r="I11322" s="7"/>
    </row>
    <row r="11323" spans="9:9" x14ac:dyDescent="0.25">
      <c r="I11323" s="7"/>
    </row>
    <row r="11324" spans="9:9" x14ac:dyDescent="0.25">
      <c r="I11324" s="7"/>
    </row>
    <row r="11325" spans="9:9" x14ac:dyDescent="0.25">
      <c r="I11325" s="7"/>
    </row>
    <row r="11326" spans="9:9" x14ac:dyDescent="0.25">
      <c r="I11326" s="7"/>
    </row>
    <row r="11327" spans="9:9" x14ac:dyDescent="0.25">
      <c r="I11327" s="7"/>
    </row>
    <row r="11328" spans="9:9" x14ac:dyDescent="0.25">
      <c r="I11328" s="7"/>
    </row>
    <row r="11329" spans="9:9" x14ac:dyDescent="0.25">
      <c r="I11329" s="7"/>
    </row>
    <row r="11330" spans="9:9" x14ac:dyDescent="0.25">
      <c r="I11330" s="7"/>
    </row>
    <row r="11331" spans="9:9" x14ac:dyDescent="0.25">
      <c r="I11331" s="7"/>
    </row>
    <row r="11332" spans="9:9" x14ac:dyDescent="0.25">
      <c r="I11332" s="7"/>
    </row>
    <row r="11333" spans="9:9" x14ac:dyDescent="0.25">
      <c r="I11333" s="7"/>
    </row>
    <row r="11334" spans="9:9" x14ac:dyDescent="0.25">
      <c r="I11334" s="7"/>
    </row>
    <row r="11335" spans="9:9" x14ac:dyDescent="0.25">
      <c r="I11335" s="7"/>
    </row>
    <row r="11336" spans="9:9" x14ac:dyDescent="0.25">
      <c r="I11336" s="7"/>
    </row>
    <row r="11337" spans="9:9" x14ac:dyDescent="0.25">
      <c r="I11337" s="7"/>
    </row>
    <row r="11338" spans="9:9" x14ac:dyDescent="0.25">
      <c r="I11338" s="7"/>
    </row>
    <row r="11339" spans="9:9" x14ac:dyDescent="0.25">
      <c r="I11339" s="7"/>
    </row>
    <row r="11340" spans="9:9" x14ac:dyDescent="0.25">
      <c r="I11340" s="7"/>
    </row>
    <row r="11341" spans="9:9" x14ac:dyDescent="0.25">
      <c r="I11341" s="7"/>
    </row>
    <row r="11342" spans="9:9" x14ac:dyDescent="0.25">
      <c r="I11342" s="7"/>
    </row>
    <row r="11343" spans="9:9" x14ac:dyDescent="0.25">
      <c r="I11343" s="7"/>
    </row>
    <row r="11344" spans="9:9" x14ac:dyDescent="0.25">
      <c r="I11344" s="7"/>
    </row>
    <row r="11345" spans="9:9" x14ac:dyDescent="0.25">
      <c r="I11345" s="7"/>
    </row>
    <row r="11346" spans="9:9" x14ac:dyDescent="0.25">
      <c r="I11346" s="7"/>
    </row>
    <row r="11347" spans="9:9" x14ac:dyDescent="0.25">
      <c r="I11347" s="7"/>
    </row>
    <row r="11348" spans="9:9" x14ac:dyDescent="0.25">
      <c r="I11348" s="7"/>
    </row>
    <row r="11349" spans="9:9" x14ac:dyDescent="0.25">
      <c r="I11349" s="7"/>
    </row>
    <row r="11350" spans="9:9" x14ac:dyDescent="0.25">
      <c r="I11350" s="7"/>
    </row>
    <row r="11351" spans="9:9" x14ac:dyDescent="0.25">
      <c r="I11351" s="7"/>
    </row>
    <row r="11352" spans="9:9" x14ac:dyDescent="0.25">
      <c r="I11352" s="7"/>
    </row>
    <row r="11353" spans="9:9" x14ac:dyDescent="0.25">
      <c r="I11353" s="7"/>
    </row>
    <row r="11354" spans="9:9" x14ac:dyDescent="0.25">
      <c r="I11354" s="7"/>
    </row>
    <row r="11355" spans="9:9" x14ac:dyDescent="0.25">
      <c r="I11355" s="7"/>
    </row>
    <row r="11356" spans="9:9" x14ac:dyDescent="0.25">
      <c r="I11356" s="7"/>
    </row>
    <row r="11357" spans="9:9" x14ac:dyDescent="0.25">
      <c r="I11357" s="7"/>
    </row>
    <row r="11358" spans="9:9" x14ac:dyDescent="0.25">
      <c r="I11358" s="7"/>
    </row>
    <row r="11359" spans="9:9" x14ac:dyDescent="0.25">
      <c r="I11359" s="7"/>
    </row>
    <row r="11360" spans="9:9" x14ac:dyDescent="0.25">
      <c r="I11360" s="7"/>
    </row>
    <row r="11361" spans="9:9" x14ac:dyDescent="0.25">
      <c r="I11361" s="7"/>
    </row>
    <row r="11362" spans="9:9" x14ac:dyDescent="0.25">
      <c r="I11362" s="7"/>
    </row>
    <row r="11363" spans="9:9" x14ac:dyDescent="0.25">
      <c r="I11363" s="7"/>
    </row>
    <row r="11364" spans="9:9" x14ac:dyDescent="0.25">
      <c r="I11364" s="7"/>
    </row>
    <row r="11365" spans="9:9" x14ac:dyDescent="0.25">
      <c r="I11365" s="7"/>
    </row>
    <row r="11366" spans="9:9" x14ac:dyDescent="0.25">
      <c r="I11366" s="7"/>
    </row>
    <row r="11367" spans="9:9" x14ac:dyDescent="0.25">
      <c r="I11367" s="7"/>
    </row>
    <row r="11368" spans="9:9" x14ac:dyDescent="0.25">
      <c r="I11368" s="7"/>
    </row>
    <row r="11369" spans="9:9" x14ac:dyDescent="0.25">
      <c r="I11369" s="7"/>
    </row>
    <row r="11370" spans="9:9" x14ac:dyDescent="0.25">
      <c r="I11370" s="7"/>
    </row>
    <row r="11371" spans="9:9" x14ac:dyDescent="0.25">
      <c r="I11371" s="7"/>
    </row>
    <row r="11372" spans="9:9" x14ac:dyDescent="0.25">
      <c r="I11372" s="7"/>
    </row>
    <row r="11373" spans="9:9" x14ac:dyDescent="0.25">
      <c r="I11373" s="7"/>
    </row>
    <row r="11374" spans="9:9" x14ac:dyDescent="0.25">
      <c r="I11374" s="7"/>
    </row>
    <row r="11375" spans="9:9" x14ac:dyDescent="0.25">
      <c r="I11375" s="7"/>
    </row>
    <row r="11376" spans="9:9" x14ac:dyDescent="0.25">
      <c r="I11376" s="7"/>
    </row>
    <row r="11377" spans="9:9" x14ac:dyDescent="0.25">
      <c r="I11377" s="7"/>
    </row>
    <row r="11378" spans="9:9" x14ac:dyDescent="0.25">
      <c r="I11378" s="7"/>
    </row>
    <row r="11379" spans="9:9" x14ac:dyDescent="0.25">
      <c r="I11379" s="7"/>
    </row>
    <row r="11380" spans="9:9" x14ac:dyDescent="0.25">
      <c r="I11380" s="7"/>
    </row>
    <row r="11381" spans="9:9" x14ac:dyDescent="0.25">
      <c r="I11381" s="7"/>
    </row>
    <row r="11382" spans="9:9" x14ac:dyDescent="0.25">
      <c r="I11382" s="7"/>
    </row>
    <row r="11383" spans="9:9" x14ac:dyDescent="0.25">
      <c r="I11383" s="7"/>
    </row>
    <row r="11384" spans="9:9" x14ac:dyDescent="0.25">
      <c r="I11384" s="7"/>
    </row>
    <row r="11385" spans="9:9" x14ac:dyDescent="0.25">
      <c r="I11385" s="7"/>
    </row>
    <row r="11386" spans="9:9" x14ac:dyDescent="0.25">
      <c r="I11386" s="7"/>
    </row>
    <row r="11387" spans="9:9" x14ac:dyDescent="0.25">
      <c r="I11387" s="7"/>
    </row>
    <row r="11388" spans="9:9" x14ac:dyDescent="0.25">
      <c r="I11388" s="7"/>
    </row>
    <row r="11389" spans="9:9" x14ac:dyDescent="0.25">
      <c r="I11389" s="7"/>
    </row>
    <row r="11390" spans="9:9" x14ac:dyDescent="0.25">
      <c r="I11390" s="7"/>
    </row>
    <row r="11391" spans="9:9" x14ac:dyDescent="0.25">
      <c r="I11391" s="7"/>
    </row>
    <row r="11392" spans="9:9" x14ac:dyDescent="0.25">
      <c r="I11392" s="7"/>
    </row>
    <row r="11393" spans="9:9" x14ac:dyDescent="0.25">
      <c r="I11393" s="7"/>
    </row>
    <row r="11394" spans="9:9" x14ac:dyDescent="0.25">
      <c r="I11394" s="7"/>
    </row>
    <row r="11395" spans="9:9" x14ac:dyDescent="0.25">
      <c r="I11395" s="7"/>
    </row>
    <row r="11396" spans="9:9" x14ac:dyDescent="0.25">
      <c r="I11396" s="7"/>
    </row>
    <row r="11397" spans="9:9" x14ac:dyDescent="0.25">
      <c r="I11397" s="7"/>
    </row>
    <row r="11398" spans="9:9" x14ac:dyDescent="0.25">
      <c r="I11398" s="7"/>
    </row>
    <row r="11399" spans="9:9" x14ac:dyDescent="0.25">
      <c r="I11399" s="7"/>
    </row>
    <row r="11400" spans="9:9" x14ac:dyDescent="0.25">
      <c r="I11400" s="7"/>
    </row>
    <row r="11401" spans="9:9" x14ac:dyDescent="0.25">
      <c r="I11401" s="7"/>
    </row>
    <row r="11402" spans="9:9" x14ac:dyDescent="0.25">
      <c r="I11402" s="7"/>
    </row>
    <row r="11403" spans="9:9" x14ac:dyDescent="0.25">
      <c r="I11403" s="7"/>
    </row>
    <row r="11404" spans="9:9" x14ac:dyDescent="0.25">
      <c r="I11404" s="7"/>
    </row>
    <row r="11405" spans="9:9" x14ac:dyDescent="0.25">
      <c r="I11405" s="7"/>
    </row>
    <row r="11406" spans="9:9" x14ac:dyDescent="0.25">
      <c r="I11406" s="7"/>
    </row>
    <row r="11407" spans="9:9" x14ac:dyDescent="0.25">
      <c r="I11407" s="7"/>
    </row>
    <row r="11408" spans="9:9" x14ac:dyDescent="0.25">
      <c r="I11408" s="7"/>
    </row>
    <row r="11409" spans="9:9" x14ac:dyDescent="0.25">
      <c r="I11409" s="7"/>
    </row>
    <row r="11410" spans="9:9" x14ac:dyDescent="0.25">
      <c r="I11410" s="7"/>
    </row>
    <row r="11411" spans="9:9" x14ac:dyDescent="0.25">
      <c r="I11411" s="7"/>
    </row>
    <row r="11412" spans="9:9" x14ac:dyDescent="0.25">
      <c r="I11412" s="7"/>
    </row>
    <row r="11413" spans="9:9" x14ac:dyDescent="0.25">
      <c r="I11413" s="7"/>
    </row>
    <row r="11414" spans="9:9" x14ac:dyDescent="0.25">
      <c r="I11414" s="7"/>
    </row>
    <row r="11415" spans="9:9" x14ac:dyDescent="0.25">
      <c r="I11415" s="7"/>
    </row>
    <row r="11416" spans="9:9" x14ac:dyDescent="0.25">
      <c r="I11416" s="7"/>
    </row>
    <row r="11417" spans="9:9" x14ac:dyDescent="0.25">
      <c r="I11417" s="7"/>
    </row>
    <row r="11418" spans="9:9" x14ac:dyDescent="0.25">
      <c r="I11418" s="7"/>
    </row>
    <row r="11419" spans="9:9" x14ac:dyDescent="0.25">
      <c r="I11419" s="7"/>
    </row>
    <row r="11420" spans="9:9" x14ac:dyDescent="0.25">
      <c r="I11420" s="7"/>
    </row>
    <row r="11421" spans="9:9" x14ac:dyDescent="0.25">
      <c r="I11421" s="7"/>
    </row>
    <row r="11422" spans="9:9" x14ac:dyDescent="0.25">
      <c r="I11422" s="7"/>
    </row>
    <row r="11423" spans="9:9" x14ac:dyDescent="0.25">
      <c r="I11423" s="7"/>
    </row>
    <row r="11424" spans="9:9" x14ac:dyDescent="0.25">
      <c r="I11424" s="7"/>
    </row>
    <row r="11425" spans="9:9" x14ac:dyDescent="0.25">
      <c r="I11425" s="7"/>
    </row>
    <row r="11426" spans="9:9" x14ac:dyDescent="0.25">
      <c r="I11426" s="7"/>
    </row>
    <row r="11427" spans="9:9" x14ac:dyDescent="0.25">
      <c r="I11427" s="7"/>
    </row>
    <row r="11428" spans="9:9" x14ac:dyDescent="0.25">
      <c r="I11428" s="7"/>
    </row>
    <row r="11429" spans="9:9" x14ac:dyDescent="0.25">
      <c r="I11429" s="7"/>
    </row>
    <row r="11430" spans="9:9" x14ac:dyDescent="0.25">
      <c r="I11430" s="7"/>
    </row>
    <row r="11431" spans="9:9" x14ac:dyDescent="0.25">
      <c r="I11431" s="7"/>
    </row>
    <row r="11432" spans="9:9" x14ac:dyDescent="0.25">
      <c r="I11432" s="7"/>
    </row>
    <row r="11433" spans="9:9" x14ac:dyDescent="0.25">
      <c r="I11433" s="7"/>
    </row>
    <row r="11434" spans="9:9" x14ac:dyDescent="0.25">
      <c r="I11434" s="7"/>
    </row>
    <row r="11435" spans="9:9" x14ac:dyDescent="0.25">
      <c r="I11435" s="7"/>
    </row>
    <row r="11436" spans="9:9" x14ac:dyDescent="0.25">
      <c r="I11436" s="7"/>
    </row>
    <row r="11437" spans="9:9" x14ac:dyDescent="0.25">
      <c r="I11437" s="7"/>
    </row>
    <row r="11438" spans="9:9" x14ac:dyDescent="0.25">
      <c r="I11438" s="7"/>
    </row>
    <row r="11439" spans="9:9" x14ac:dyDescent="0.25">
      <c r="I11439" s="7"/>
    </row>
    <row r="11440" spans="9:9" x14ac:dyDescent="0.25">
      <c r="I11440" s="7"/>
    </row>
    <row r="11441" spans="9:9" x14ac:dyDescent="0.25">
      <c r="I11441" s="7"/>
    </row>
    <row r="11442" spans="9:9" x14ac:dyDescent="0.25">
      <c r="I11442" s="7"/>
    </row>
    <row r="11443" spans="9:9" x14ac:dyDescent="0.25">
      <c r="I11443" s="7"/>
    </row>
    <row r="11444" spans="9:9" x14ac:dyDescent="0.25">
      <c r="I11444" s="7"/>
    </row>
    <row r="11445" spans="9:9" x14ac:dyDescent="0.25">
      <c r="I11445" s="7"/>
    </row>
    <row r="11446" spans="9:9" x14ac:dyDescent="0.25">
      <c r="I11446" s="7"/>
    </row>
    <row r="11447" spans="9:9" x14ac:dyDescent="0.25">
      <c r="I11447" s="7"/>
    </row>
    <row r="11448" spans="9:9" x14ac:dyDescent="0.25">
      <c r="I11448" s="7"/>
    </row>
    <row r="11449" spans="9:9" x14ac:dyDescent="0.25">
      <c r="I11449" s="7"/>
    </row>
    <row r="11450" spans="9:9" x14ac:dyDescent="0.25">
      <c r="I11450" s="7"/>
    </row>
    <row r="11451" spans="9:9" x14ac:dyDescent="0.25">
      <c r="I11451" s="7"/>
    </row>
    <row r="11452" spans="9:9" x14ac:dyDescent="0.25">
      <c r="I11452" s="7"/>
    </row>
    <row r="11453" spans="9:9" x14ac:dyDescent="0.25">
      <c r="I11453" s="7"/>
    </row>
    <row r="11454" spans="9:9" x14ac:dyDescent="0.25">
      <c r="I11454" s="7"/>
    </row>
    <row r="11455" spans="9:9" x14ac:dyDescent="0.25">
      <c r="I11455" s="7"/>
    </row>
    <row r="11456" spans="9:9" x14ac:dyDescent="0.25">
      <c r="I11456" s="7"/>
    </row>
    <row r="11457" spans="9:9" x14ac:dyDescent="0.25">
      <c r="I11457" s="7"/>
    </row>
    <row r="11458" spans="9:9" x14ac:dyDescent="0.25">
      <c r="I11458" s="7"/>
    </row>
    <row r="11459" spans="9:9" x14ac:dyDescent="0.25">
      <c r="I11459" s="7"/>
    </row>
    <row r="11460" spans="9:9" x14ac:dyDescent="0.25">
      <c r="I11460" s="7"/>
    </row>
    <row r="11461" spans="9:9" x14ac:dyDescent="0.25">
      <c r="I11461" s="7"/>
    </row>
    <row r="11462" spans="9:9" x14ac:dyDescent="0.25">
      <c r="I11462" s="7"/>
    </row>
    <row r="11463" spans="9:9" x14ac:dyDescent="0.25">
      <c r="I11463" s="7"/>
    </row>
    <row r="11464" spans="9:9" x14ac:dyDescent="0.25">
      <c r="I11464" s="7"/>
    </row>
    <row r="11465" spans="9:9" x14ac:dyDescent="0.25">
      <c r="I11465" s="7"/>
    </row>
    <row r="11466" spans="9:9" x14ac:dyDescent="0.25">
      <c r="I11466" s="7"/>
    </row>
    <row r="11467" spans="9:9" x14ac:dyDescent="0.25">
      <c r="I11467" s="7"/>
    </row>
    <row r="11468" spans="9:9" x14ac:dyDescent="0.25">
      <c r="I11468" s="7"/>
    </row>
    <row r="11469" spans="9:9" x14ac:dyDescent="0.25">
      <c r="I11469" s="7"/>
    </row>
    <row r="11470" spans="9:9" x14ac:dyDescent="0.25">
      <c r="I11470" s="7"/>
    </row>
    <row r="11471" spans="9:9" x14ac:dyDescent="0.25">
      <c r="I11471" s="7"/>
    </row>
    <row r="11472" spans="9:9" x14ac:dyDescent="0.25">
      <c r="I11472" s="7"/>
    </row>
    <row r="11473" spans="9:9" x14ac:dyDescent="0.25">
      <c r="I11473" s="7"/>
    </row>
    <row r="11474" spans="9:9" x14ac:dyDescent="0.25">
      <c r="I11474" s="7"/>
    </row>
    <row r="11475" spans="9:9" x14ac:dyDescent="0.25">
      <c r="I11475" s="7"/>
    </row>
    <row r="11476" spans="9:9" x14ac:dyDescent="0.25">
      <c r="I11476" s="7"/>
    </row>
    <row r="11477" spans="9:9" x14ac:dyDescent="0.25">
      <c r="I11477" s="7"/>
    </row>
    <row r="11478" spans="9:9" x14ac:dyDescent="0.25">
      <c r="I11478" s="7"/>
    </row>
    <row r="11479" spans="9:9" x14ac:dyDescent="0.25">
      <c r="I11479" s="7"/>
    </row>
    <row r="11480" spans="9:9" x14ac:dyDescent="0.25">
      <c r="I11480" s="7"/>
    </row>
    <row r="11481" spans="9:9" x14ac:dyDescent="0.25">
      <c r="I11481" s="7"/>
    </row>
    <row r="11482" spans="9:9" x14ac:dyDescent="0.25">
      <c r="I11482" s="7"/>
    </row>
    <row r="11483" spans="9:9" x14ac:dyDescent="0.25">
      <c r="I11483" s="7"/>
    </row>
    <row r="11484" spans="9:9" x14ac:dyDescent="0.25">
      <c r="I11484" s="7"/>
    </row>
    <row r="11485" spans="9:9" x14ac:dyDescent="0.25">
      <c r="I11485" s="7"/>
    </row>
    <row r="11486" spans="9:9" x14ac:dyDescent="0.25">
      <c r="I11486" s="7"/>
    </row>
    <row r="11487" spans="9:9" x14ac:dyDescent="0.25">
      <c r="I11487" s="7"/>
    </row>
    <row r="11488" spans="9:9" x14ac:dyDescent="0.25">
      <c r="I11488" s="7"/>
    </row>
    <row r="11489" spans="9:9" x14ac:dyDescent="0.25">
      <c r="I11489" s="7"/>
    </row>
    <row r="11490" spans="9:9" x14ac:dyDescent="0.25">
      <c r="I11490" s="7"/>
    </row>
    <row r="11491" spans="9:9" x14ac:dyDescent="0.25">
      <c r="I11491" s="7"/>
    </row>
    <row r="11492" spans="9:9" x14ac:dyDescent="0.25">
      <c r="I11492" s="7"/>
    </row>
    <row r="11493" spans="9:9" x14ac:dyDescent="0.25">
      <c r="I11493" s="7"/>
    </row>
    <row r="11494" spans="9:9" x14ac:dyDescent="0.25">
      <c r="I11494" s="7"/>
    </row>
    <row r="11495" spans="9:9" x14ac:dyDescent="0.25">
      <c r="I11495" s="7"/>
    </row>
    <row r="11496" spans="9:9" x14ac:dyDescent="0.25">
      <c r="I11496" s="7"/>
    </row>
    <row r="11497" spans="9:9" x14ac:dyDescent="0.25">
      <c r="I11497" s="7"/>
    </row>
    <row r="11498" spans="9:9" x14ac:dyDescent="0.25">
      <c r="I11498" s="7"/>
    </row>
    <row r="11499" spans="9:9" x14ac:dyDescent="0.25">
      <c r="I11499" s="7"/>
    </row>
    <row r="11500" spans="9:9" x14ac:dyDescent="0.25">
      <c r="I11500" s="7"/>
    </row>
    <row r="11501" spans="9:9" x14ac:dyDescent="0.25">
      <c r="I11501" s="7"/>
    </row>
    <row r="11502" spans="9:9" x14ac:dyDescent="0.25">
      <c r="I11502" s="7"/>
    </row>
    <row r="11503" spans="9:9" x14ac:dyDescent="0.25">
      <c r="I11503" s="7"/>
    </row>
    <row r="11504" spans="9:9" x14ac:dyDescent="0.25">
      <c r="I11504" s="7"/>
    </row>
    <row r="11505" spans="9:9" x14ac:dyDescent="0.25">
      <c r="I11505" s="7"/>
    </row>
    <row r="11506" spans="9:9" x14ac:dyDescent="0.25">
      <c r="I11506" s="7"/>
    </row>
    <row r="11507" spans="9:9" x14ac:dyDescent="0.25">
      <c r="I11507" s="7"/>
    </row>
    <row r="11508" spans="9:9" x14ac:dyDescent="0.25">
      <c r="I11508" s="7"/>
    </row>
    <row r="11509" spans="9:9" x14ac:dyDescent="0.25">
      <c r="I11509" s="7"/>
    </row>
    <row r="11510" spans="9:9" x14ac:dyDescent="0.25">
      <c r="I11510" s="7"/>
    </row>
    <row r="11511" spans="9:9" x14ac:dyDescent="0.25">
      <c r="I11511" s="7"/>
    </row>
    <row r="11512" spans="9:9" x14ac:dyDescent="0.25">
      <c r="I11512" s="7"/>
    </row>
    <row r="11513" spans="9:9" x14ac:dyDescent="0.25">
      <c r="I11513" s="7"/>
    </row>
    <row r="11514" spans="9:9" x14ac:dyDescent="0.25">
      <c r="I11514" s="7"/>
    </row>
    <row r="11515" spans="9:9" x14ac:dyDescent="0.25">
      <c r="I11515" s="7"/>
    </row>
    <row r="11516" spans="9:9" x14ac:dyDescent="0.25">
      <c r="I11516" s="7"/>
    </row>
    <row r="11517" spans="9:9" x14ac:dyDescent="0.25">
      <c r="I11517" s="7"/>
    </row>
    <row r="11518" spans="9:9" x14ac:dyDescent="0.25">
      <c r="I11518" s="7"/>
    </row>
    <row r="11519" spans="9:9" x14ac:dyDescent="0.25">
      <c r="I11519" s="7"/>
    </row>
    <row r="11520" spans="9:9" x14ac:dyDescent="0.25">
      <c r="I11520" s="7"/>
    </row>
    <row r="11521" spans="9:9" x14ac:dyDescent="0.25">
      <c r="I11521" s="7"/>
    </row>
    <row r="11522" spans="9:9" x14ac:dyDescent="0.25">
      <c r="I11522" s="7"/>
    </row>
    <row r="11523" spans="9:9" x14ac:dyDescent="0.25">
      <c r="I11523" s="7"/>
    </row>
    <row r="11524" spans="9:9" x14ac:dyDescent="0.25">
      <c r="I11524" s="7"/>
    </row>
    <row r="11525" spans="9:9" x14ac:dyDescent="0.25">
      <c r="I11525" s="7"/>
    </row>
    <row r="11526" spans="9:9" x14ac:dyDescent="0.25">
      <c r="I11526" s="7"/>
    </row>
    <row r="11527" spans="9:9" x14ac:dyDescent="0.25">
      <c r="I11527" s="7"/>
    </row>
    <row r="11528" spans="9:9" x14ac:dyDescent="0.25">
      <c r="I11528" s="7"/>
    </row>
    <row r="11529" spans="9:9" x14ac:dyDescent="0.25">
      <c r="I11529" s="7"/>
    </row>
    <row r="11530" spans="9:9" x14ac:dyDescent="0.25">
      <c r="I11530" s="7"/>
    </row>
    <row r="11531" spans="9:9" x14ac:dyDescent="0.25">
      <c r="I11531" s="7"/>
    </row>
    <row r="11532" spans="9:9" x14ac:dyDescent="0.25">
      <c r="I11532" s="7"/>
    </row>
    <row r="11533" spans="9:9" x14ac:dyDescent="0.25">
      <c r="I11533" s="7"/>
    </row>
    <row r="11534" spans="9:9" x14ac:dyDescent="0.25">
      <c r="I11534" s="7"/>
    </row>
    <row r="11535" spans="9:9" x14ac:dyDescent="0.25">
      <c r="I11535" s="7"/>
    </row>
    <row r="11536" spans="9:9" x14ac:dyDescent="0.25">
      <c r="I11536" s="7"/>
    </row>
    <row r="11537" spans="9:9" x14ac:dyDescent="0.25">
      <c r="I11537" s="7"/>
    </row>
    <row r="11538" spans="9:9" x14ac:dyDescent="0.25">
      <c r="I11538" s="7"/>
    </row>
    <row r="11539" spans="9:9" x14ac:dyDescent="0.25">
      <c r="I11539" s="7"/>
    </row>
    <row r="11540" spans="9:9" x14ac:dyDescent="0.25">
      <c r="I11540" s="7"/>
    </row>
    <row r="11541" spans="9:9" x14ac:dyDescent="0.25">
      <c r="I11541" s="7"/>
    </row>
    <row r="11542" spans="9:9" x14ac:dyDescent="0.25">
      <c r="I11542" s="7"/>
    </row>
    <row r="11543" spans="9:9" x14ac:dyDescent="0.25">
      <c r="I11543" s="7"/>
    </row>
    <row r="11544" spans="9:9" x14ac:dyDescent="0.25">
      <c r="I11544" s="7"/>
    </row>
    <row r="11545" spans="9:9" x14ac:dyDescent="0.25">
      <c r="I11545" s="7"/>
    </row>
    <row r="11546" spans="9:9" x14ac:dyDescent="0.25">
      <c r="I11546" s="7"/>
    </row>
    <row r="11547" spans="9:9" x14ac:dyDescent="0.25">
      <c r="I11547" s="7"/>
    </row>
    <row r="11548" spans="9:9" x14ac:dyDescent="0.25">
      <c r="I11548" s="7"/>
    </row>
    <row r="11549" spans="9:9" x14ac:dyDescent="0.25">
      <c r="I11549" s="7"/>
    </row>
    <row r="11550" spans="9:9" x14ac:dyDescent="0.25">
      <c r="I11550" s="7"/>
    </row>
    <row r="11551" spans="9:9" x14ac:dyDescent="0.25">
      <c r="I11551" s="7"/>
    </row>
    <row r="11552" spans="9:9" x14ac:dyDescent="0.25">
      <c r="I11552" s="7"/>
    </row>
    <row r="11553" spans="9:9" x14ac:dyDescent="0.25">
      <c r="I11553" s="7"/>
    </row>
    <row r="11554" spans="9:9" x14ac:dyDescent="0.25">
      <c r="I11554" s="7"/>
    </row>
    <row r="11555" spans="9:9" x14ac:dyDescent="0.25">
      <c r="I11555" s="7"/>
    </row>
    <row r="11556" spans="9:9" x14ac:dyDescent="0.25">
      <c r="I11556" s="7"/>
    </row>
    <row r="11557" spans="9:9" x14ac:dyDescent="0.25">
      <c r="I11557" s="7"/>
    </row>
    <row r="11558" spans="9:9" x14ac:dyDescent="0.25">
      <c r="I11558" s="7"/>
    </row>
    <row r="11559" spans="9:9" x14ac:dyDescent="0.25">
      <c r="I11559" s="7"/>
    </row>
    <row r="11560" spans="9:9" x14ac:dyDescent="0.25">
      <c r="I11560" s="7"/>
    </row>
    <row r="11561" spans="9:9" x14ac:dyDescent="0.25">
      <c r="I11561" s="7"/>
    </row>
    <row r="11562" spans="9:9" x14ac:dyDescent="0.25">
      <c r="I11562" s="7"/>
    </row>
    <row r="11563" spans="9:9" x14ac:dyDescent="0.25">
      <c r="I11563" s="7"/>
    </row>
    <row r="11564" spans="9:9" x14ac:dyDescent="0.25">
      <c r="I11564" s="7"/>
    </row>
    <row r="11565" spans="9:9" x14ac:dyDescent="0.25">
      <c r="I11565" s="7"/>
    </row>
    <row r="11566" spans="9:9" x14ac:dyDescent="0.25">
      <c r="I11566" s="7"/>
    </row>
    <row r="11567" spans="9:9" x14ac:dyDescent="0.25">
      <c r="I11567" s="7"/>
    </row>
    <row r="11568" spans="9:9" x14ac:dyDescent="0.25">
      <c r="I11568" s="7"/>
    </row>
    <row r="11569" spans="9:9" x14ac:dyDescent="0.25">
      <c r="I11569" s="7"/>
    </row>
    <row r="11570" spans="9:9" x14ac:dyDescent="0.25">
      <c r="I11570" s="7"/>
    </row>
    <row r="11571" spans="9:9" x14ac:dyDescent="0.25">
      <c r="I11571" s="7"/>
    </row>
    <row r="11572" spans="9:9" x14ac:dyDescent="0.25">
      <c r="I11572" s="7"/>
    </row>
    <row r="11573" spans="9:9" x14ac:dyDescent="0.25">
      <c r="I11573" s="7"/>
    </row>
    <row r="11574" spans="9:9" x14ac:dyDescent="0.25">
      <c r="I11574" s="7"/>
    </row>
    <row r="11575" spans="9:9" x14ac:dyDescent="0.25">
      <c r="I11575" s="7"/>
    </row>
    <row r="11576" spans="9:9" x14ac:dyDescent="0.25">
      <c r="I11576" s="7"/>
    </row>
    <row r="11577" spans="9:9" x14ac:dyDescent="0.25">
      <c r="I11577" s="7"/>
    </row>
    <row r="11578" spans="9:9" x14ac:dyDescent="0.25">
      <c r="I11578" s="7"/>
    </row>
    <row r="11579" spans="9:9" x14ac:dyDescent="0.25">
      <c r="I11579" s="7"/>
    </row>
    <row r="11580" spans="9:9" x14ac:dyDescent="0.25">
      <c r="I11580" s="7"/>
    </row>
    <row r="11581" spans="9:9" x14ac:dyDescent="0.25">
      <c r="I11581" s="7"/>
    </row>
    <row r="11582" spans="9:9" x14ac:dyDescent="0.25">
      <c r="I11582" s="7"/>
    </row>
    <row r="11583" spans="9:9" x14ac:dyDescent="0.25">
      <c r="I11583" s="7"/>
    </row>
    <row r="11584" spans="9:9" x14ac:dyDescent="0.25">
      <c r="I11584" s="7"/>
    </row>
    <row r="11585" spans="9:9" x14ac:dyDescent="0.25">
      <c r="I11585" s="7"/>
    </row>
    <row r="11586" spans="9:9" x14ac:dyDescent="0.25">
      <c r="I11586" s="7"/>
    </row>
    <row r="11587" spans="9:9" x14ac:dyDescent="0.25">
      <c r="I11587" s="7"/>
    </row>
    <row r="11588" spans="9:9" x14ac:dyDescent="0.25">
      <c r="I11588" s="7"/>
    </row>
    <row r="11589" spans="9:9" x14ac:dyDescent="0.25">
      <c r="I11589" s="7"/>
    </row>
    <row r="11590" spans="9:9" x14ac:dyDescent="0.25">
      <c r="I11590" s="7"/>
    </row>
    <row r="11591" spans="9:9" x14ac:dyDescent="0.25">
      <c r="I11591" s="7"/>
    </row>
    <row r="11592" spans="9:9" x14ac:dyDescent="0.25">
      <c r="I11592" s="7"/>
    </row>
    <row r="11593" spans="9:9" x14ac:dyDescent="0.25">
      <c r="I11593" s="7"/>
    </row>
    <row r="11594" spans="9:9" x14ac:dyDescent="0.25">
      <c r="I11594" s="7"/>
    </row>
    <row r="11595" spans="9:9" x14ac:dyDescent="0.25">
      <c r="I11595" s="7"/>
    </row>
    <row r="11596" spans="9:9" x14ac:dyDescent="0.25">
      <c r="I11596" s="7"/>
    </row>
    <row r="11597" spans="9:9" x14ac:dyDescent="0.25">
      <c r="I11597" s="7"/>
    </row>
    <row r="11598" spans="9:9" x14ac:dyDescent="0.25">
      <c r="I11598" s="7"/>
    </row>
    <row r="11599" spans="9:9" x14ac:dyDescent="0.25">
      <c r="I11599" s="7"/>
    </row>
    <row r="11600" spans="9:9" x14ac:dyDescent="0.25">
      <c r="I11600" s="7"/>
    </row>
    <row r="11601" spans="9:9" x14ac:dyDescent="0.25">
      <c r="I11601" s="7"/>
    </row>
    <row r="11602" spans="9:9" x14ac:dyDescent="0.25">
      <c r="I11602" s="7"/>
    </row>
    <row r="11603" spans="9:9" x14ac:dyDescent="0.25">
      <c r="I11603" s="7"/>
    </row>
    <row r="11604" spans="9:9" x14ac:dyDescent="0.25">
      <c r="I11604" s="7"/>
    </row>
    <row r="11605" spans="9:9" x14ac:dyDescent="0.25">
      <c r="I11605" s="7"/>
    </row>
    <row r="11606" spans="9:9" x14ac:dyDescent="0.25">
      <c r="I11606" s="7"/>
    </row>
    <row r="11607" spans="9:9" x14ac:dyDescent="0.25">
      <c r="I11607" s="7"/>
    </row>
    <row r="11608" spans="9:9" x14ac:dyDescent="0.25">
      <c r="I11608" s="7"/>
    </row>
    <row r="11609" spans="9:9" x14ac:dyDescent="0.25">
      <c r="I11609" s="7"/>
    </row>
    <row r="11610" spans="9:9" x14ac:dyDescent="0.25">
      <c r="I11610" s="7"/>
    </row>
    <row r="11611" spans="9:9" x14ac:dyDescent="0.25">
      <c r="I11611" s="7"/>
    </row>
    <row r="11612" spans="9:9" x14ac:dyDescent="0.25">
      <c r="I11612" s="7"/>
    </row>
    <row r="11613" spans="9:9" x14ac:dyDescent="0.25">
      <c r="I11613" s="7"/>
    </row>
    <row r="11614" spans="9:9" x14ac:dyDescent="0.25">
      <c r="I11614" s="7"/>
    </row>
    <row r="11615" spans="9:9" x14ac:dyDescent="0.25">
      <c r="I11615" s="7"/>
    </row>
    <row r="11616" spans="9:9" x14ac:dyDescent="0.25">
      <c r="I11616" s="7"/>
    </row>
    <row r="11617" spans="9:9" x14ac:dyDescent="0.25">
      <c r="I11617" s="7"/>
    </row>
    <row r="11618" spans="9:9" x14ac:dyDescent="0.25">
      <c r="I11618" s="7"/>
    </row>
    <row r="11619" spans="9:9" x14ac:dyDescent="0.25">
      <c r="I11619" s="7"/>
    </row>
    <row r="11620" spans="9:9" x14ac:dyDescent="0.25">
      <c r="I11620" s="7"/>
    </row>
    <row r="11621" spans="9:9" x14ac:dyDescent="0.25">
      <c r="I11621" s="7"/>
    </row>
    <row r="11622" spans="9:9" x14ac:dyDescent="0.25">
      <c r="I11622" s="7"/>
    </row>
    <row r="11623" spans="9:9" x14ac:dyDescent="0.25">
      <c r="I11623" s="7"/>
    </row>
    <row r="11624" spans="9:9" x14ac:dyDescent="0.25">
      <c r="I11624" s="7"/>
    </row>
    <row r="11625" spans="9:9" x14ac:dyDescent="0.25">
      <c r="I11625" s="7"/>
    </row>
    <row r="11626" spans="9:9" x14ac:dyDescent="0.25">
      <c r="I11626" s="7"/>
    </row>
    <row r="11627" spans="9:9" x14ac:dyDescent="0.25">
      <c r="I11627" s="7"/>
    </row>
    <row r="11628" spans="9:9" x14ac:dyDescent="0.25">
      <c r="I11628" s="7"/>
    </row>
    <row r="11629" spans="9:9" x14ac:dyDescent="0.25">
      <c r="I11629" s="7"/>
    </row>
    <row r="11630" spans="9:9" x14ac:dyDescent="0.25">
      <c r="I11630" s="7"/>
    </row>
    <row r="11631" spans="9:9" x14ac:dyDescent="0.25">
      <c r="I11631" s="7"/>
    </row>
    <row r="11632" spans="9:9" x14ac:dyDescent="0.25">
      <c r="I11632" s="7"/>
    </row>
    <row r="11633" spans="9:9" x14ac:dyDescent="0.25">
      <c r="I11633" s="7"/>
    </row>
    <row r="11634" spans="9:9" x14ac:dyDescent="0.25">
      <c r="I11634" s="7"/>
    </row>
    <row r="11635" spans="9:9" x14ac:dyDescent="0.25">
      <c r="I11635" s="7"/>
    </row>
    <row r="11636" spans="9:9" x14ac:dyDescent="0.25">
      <c r="I11636" s="7"/>
    </row>
    <row r="11637" spans="9:9" x14ac:dyDescent="0.25">
      <c r="I11637" s="7"/>
    </row>
    <row r="11638" spans="9:9" x14ac:dyDescent="0.25">
      <c r="I11638" s="7"/>
    </row>
    <row r="11639" spans="9:9" x14ac:dyDescent="0.25">
      <c r="I11639" s="7"/>
    </row>
    <row r="11640" spans="9:9" x14ac:dyDescent="0.25">
      <c r="I11640" s="7"/>
    </row>
    <row r="11641" spans="9:9" x14ac:dyDescent="0.25">
      <c r="I11641" s="7"/>
    </row>
    <row r="11642" spans="9:9" x14ac:dyDescent="0.25">
      <c r="I11642" s="7"/>
    </row>
    <row r="11643" spans="9:9" x14ac:dyDescent="0.25">
      <c r="I11643" s="7"/>
    </row>
    <row r="11644" spans="9:9" x14ac:dyDescent="0.25">
      <c r="I11644" s="7"/>
    </row>
    <row r="11645" spans="9:9" x14ac:dyDescent="0.25">
      <c r="I11645" s="7"/>
    </row>
    <row r="11646" spans="9:9" x14ac:dyDescent="0.25">
      <c r="I11646" s="7"/>
    </row>
    <row r="11647" spans="9:9" x14ac:dyDescent="0.25">
      <c r="I11647" s="7"/>
    </row>
    <row r="11648" spans="9:9" x14ac:dyDescent="0.25">
      <c r="I11648" s="7"/>
    </row>
    <row r="11649" spans="9:9" x14ac:dyDescent="0.25">
      <c r="I11649" s="7"/>
    </row>
    <row r="11650" spans="9:9" x14ac:dyDescent="0.25">
      <c r="I11650" s="7"/>
    </row>
    <row r="11651" spans="9:9" x14ac:dyDescent="0.25">
      <c r="I11651" s="7"/>
    </row>
    <row r="11652" spans="9:9" x14ac:dyDescent="0.25">
      <c r="I11652" s="7"/>
    </row>
    <row r="11653" spans="9:9" x14ac:dyDescent="0.25">
      <c r="I11653" s="7"/>
    </row>
    <row r="11654" spans="9:9" x14ac:dyDescent="0.25">
      <c r="I11654" s="7"/>
    </row>
    <row r="11655" spans="9:9" x14ac:dyDescent="0.25">
      <c r="I11655" s="7"/>
    </row>
    <row r="11656" spans="9:9" x14ac:dyDescent="0.25">
      <c r="I11656" s="7"/>
    </row>
    <row r="11657" spans="9:9" x14ac:dyDescent="0.25">
      <c r="I11657" s="7"/>
    </row>
    <row r="11658" spans="9:9" x14ac:dyDescent="0.25">
      <c r="I11658" s="7"/>
    </row>
    <row r="11659" spans="9:9" x14ac:dyDescent="0.25">
      <c r="I11659" s="7"/>
    </row>
    <row r="11660" spans="9:9" x14ac:dyDescent="0.25">
      <c r="I11660" s="7"/>
    </row>
    <row r="11661" spans="9:9" x14ac:dyDescent="0.25">
      <c r="I11661" s="7"/>
    </row>
    <row r="11662" spans="9:9" x14ac:dyDescent="0.25">
      <c r="I11662" s="7"/>
    </row>
    <row r="11663" spans="9:9" x14ac:dyDescent="0.25">
      <c r="I11663" s="7"/>
    </row>
    <row r="11664" spans="9:9" x14ac:dyDescent="0.25">
      <c r="I11664" s="7"/>
    </row>
    <row r="11665" spans="9:9" x14ac:dyDescent="0.25">
      <c r="I11665" s="7"/>
    </row>
    <row r="11666" spans="9:9" x14ac:dyDescent="0.25">
      <c r="I11666" s="7"/>
    </row>
    <row r="11667" spans="9:9" x14ac:dyDescent="0.25">
      <c r="I11667" s="7"/>
    </row>
    <row r="11668" spans="9:9" x14ac:dyDescent="0.25">
      <c r="I11668" s="7"/>
    </row>
    <row r="11669" spans="9:9" x14ac:dyDescent="0.25">
      <c r="I11669" s="7"/>
    </row>
    <row r="11670" spans="9:9" x14ac:dyDescent="0.25">
      <c r="I11670" s="7"/>
    </row>
    <row r="11671" spans="9:9" x14ac:dyDescent="0.25">
      <c r="I11671" s="7"/>
    </row>
    <row r="11672" spans="9:9" x14ac:dyDescent="0.25">
      <c r="I11672" s="7"/>
    </row>
    <row r="11673" spans="9:9" x14ac:dyDescent="0.25">
      <c r="I11673" s="7"/>
    </row>
    <row r="11674" spans="9:9" x14ac:dyDescent="0.25">
      <c r="I11674" s="7"/>
    </row>
    <row r="11675" spans="9:9" x14ac:dyDescent="0.25">
      <c r="I11675" s="7"/>
    </row>
    <row r="11676" spans="9:9" x14ac:dyDescent="0.25">
      <c r="I11676" s="7"/>
    </row>
    <row r="11677" spans="9:9" x14ac:dyDescent="0.25">
      <c r="I11677" s="7"/>
    </row>
    <row r="11678" spans="9:9" x14ac:dyDescent="0.25">
      <c r="I11678" s="7"/>
    </row>
    <row r="11679" spans="9:9" x14ac:dyDescent="0.25">
      <c r="I11679" s="7"/>
    </row>
    <row r="11680" spans="9:9" x14ac:dyDescent="0.25">
      <c r="I11680" s="7"/>
    </row>
    <row r="11681" spans="9:9" x14ac:dyDescent="0.25">
      <c r="I11681" s="7"/>
    </row>
    <row r="11682" spans="9:9" x14ac:dyDescent="0.25">
      <c r="I11682" s="7"/>
    </row>
    <row r="11683" spans="9:9" x14ac:dyDescent="0.25">
      <c r="I11683" s="7"/>
    </row>
    <row r="11684" spans="9:9" x14ac:dyDescent="0.25">
      <c r="I11684" s="7"/>
    </row>
    <row r="11685" spans="9:9" x14ac:dyDescent="0.25">
      <c r="I11685" s="7"/>
    </row>
    <row r="11686" spans="9:9" x14ac:dyDescent="0.25">
      <c r="I11686" s="7"/>
    </row>
    <row r="11687" spans="9:9" x14ac:dyDescent="0.25">
      <c r="I11687" s="7"/>
    </row>
    <row r="11688" spans="9:9" x14ac:dyDescent="0.25">
      <c r="I11688" s="7"/>
    </row>
    <row r="11689" spans="9:9" x14ac:dyDescent="0.25">
      <c r="I11689" s="7"/>
    </row>
    <row r="11690" spans="9:9" x14ac:dyDescent="0.25">
      <c r="I11690" s="7"/>
    </row>
    <row r="11691" spans="9:9" x14ac:dyDescent="0.25">
      <c r="I11691" s="7"/>
    </row>
    <row r="11692" spans="9:9" x14ac:dyDescent="0.25">
      <c r="I11692" s="7"/>
    </row>
    <row r="11693" spans="9:9" x14ac:dyDescent="0.25">
      <c r="I11693" s="7"/>
    </row>
    <row r="11694" spans="9:9" x14ac:dyDescent="0.25">
      <c r="I11694" s="7"/>
    </row>
    <row r="11695" spans="9:9" x14ac:dyDescent="0.25">
      <c r="I11695" s="7"/>
    </row>
    <row r="11696" spans="9:9" x14ac:dyDescent="0.25">
      <c r="I11696" s="7"/>
    </row>
    <row r="11697" spans="9:9" x14ac:dyDescent="0.25">
      <c r="I11697" s="7"/>
    </row>
    <row r="11698" spans="9:9" x14ac:dyDescent="0.25">
      <c r="I11698" s="7"/>
    </row>
    <row r="11699" spans="9:9" x14ac:dyDescent="0.25">
      <c r="I11699" s="7"/>
    </row>
    <row r="11700" spans="9:9" x14ac:dyDescent="0.25">
      <c r="I11700" s="7"/>
    </row>
    <row r="11701" spans="9:9" x14ac:dyDescent="0.25">
      <c r="I11701" s="7"/>
    </row>
    <row r="11702" spans="9:9" x14ac:dyDescent="0.25">
      <c r="I11702" s="7"/>
    </row>
    <row r="11703" spans="9:9" x14ac:dyDescent="0.25">
      <c r="I11703" s="7"/>
    </row>
    <row r="11704" spans="9:9" x14ac:dyDescent="0.25">
      <c r="I11704" s="7"/>
    </row>
    <row r="11705" spans="9:9" x14ac:dyDescent="0.25">
      <c r="I11705" s="7"/>
    </row>
    <row r="11706" spans="9:9" x14ac:dyDescent="0.25">
      <c r="I11706" s="7"/>
    </row>
    <row r="11707" spans="9:9" x14ac:dyDescent="0.25">
      <c r="I11707" s="7"/>
    </row>
    <row r="11708" spans="9:9" x14ac:dyDescent="0.25">
      <c r="I11708" s="7"/>
    </row>
    <row r="11709" spans="9:9" x14ac:dyDescent="0.25">
      <c r="I11709" s="7"/>
    </row>
    <row r="11710" spans="9:9" x14ac:dyDescent="0.25">
      <c r="I11710" s="7"/>
    </row>
    <row r="11711" spans="9:9" x14ac:dyDescent="0.25">
      <c r="I11711" s="7"/>
    </row>
    <row r="11712" spans="9:9" x14ac:dyDescent="0.25">
      <c r="I11712" s="7"/>
    </row>
    <row r="11713" spans="9:9" x14ac:dyDescent="0.25">
      <c r="I11713" s="7"/>
    </row>
    <row r="11714" spans="9:9" x14ac:dyDescent="0.25">
      <c r="I11714" s="7"/>
    </row>
    <row r="11715" spans="9:9" x14ac:dyDescent="0.25">
      <c r="I11715" s="7"/>
    </row>
    <row r="11716" spans="9:9" x14ac:dyDescent="0.25">
      <c r="I11716" s="7"/>
    </row>
    <row r="11717" spans="9:9" x14ac:dyDescent="0.25">
      <c r="I11717" s="7"/>
    </row>
    <row r="11718" spans="9:9" x14ac:dyDescent="0.25">
      <c r="I11718" s="7"/>
    </row>
    <row r="11719" spans="9:9" x14ac:dyDescent="0.25">
      <c r="I11719" s="7"/>
    </row>
    <row r="11720" spans="9:9" x14ac:dyDescent="0.25">
      <c r="I11720" s="7"/>
    </row>
    <row r="11721" spans="9:9" x14ac:dyDescent="0.25">
      <c r="I11721" s="7"/>
    </row>
    <row r="11722" spans="9:9" x14ac:dyDescent="0.25">
      <c r="I11722" s="7"/>
    </row>
    <row r="11723" spans="9:9" x14ac:dyDescent="0.25">
      <c r="I11723" s="7"/>
    </row>
    <row r="11724" spans="9:9" x14ac:dyDescent="0.25">
      <c r="I11724" s="7"/>
    </row>
    <row r="11725" spans="9:9" x14ac:dyDescent="0.25">
      <c r="I11725" s="7"/>
    </row>
    <row r="11726" spans="9:9" x14ac:dyDescent="0.25">
      <c r="I11726" s="7"/>
    </row>
    <row r="11727" spans="9:9" x14ac:dyDescent="0.25">
      <c r="I11727" s="7"/>
    </row>
    <row r="11728" spans="9:9" x14ac:dyDescent="0.25">
      <c r="I11728" s="7"/>
    </row>
    <row r="11729" spans="9:9" x14ac:dyDescent="0.25">
      <c r="I11729" s="7"/>
    </row>
    <row r="11730" spans="9:9" x14ac:dyDescent="0.25">
      <c r="I11730" s="7"/>
    </row>
    <row r="11731" spans="9:9" x14ac:dyDescent="0.25">
      <c r="I11731" s="7"/>
    </row>
    <row r="11732" spans="9:9" x14ac:dyDescent="0.25">
      <c r="I11732" s="7"/>
    </row>
    <row r="11733" spans="9:9" x14ac:dyDescent="0.25">
      <c r="I11733" s="7"/>
    </row>
    <row r="11734" spans="9:9" x14ac:dyDescent="0.25">
      <c r="I11734" s="7"/>
    </row>
    <row r="11735" spans="9:9" x14ac:dyDescent="0.25">
      <c r="I11735" s="7"/>
    </row>
    <row r="11736" spans="9:9" x14ac:dyDescent="0.25">
      <c r="I11736" s="7"/>
    </row>
    <row r="11737" spans="9:9" x14ac:dyDescent="0.25">
      <c r="I11737" s="7"/>
    </row>
    <row r="11738" spans="9:9" x14ac:dyDescent="0.25">
      <c r="I11738" s="7"/>
    </row>
    <row r="11739" spans="9:9" x14ac:dyDescent="0.25">
      <c r="I11739" s="7"/>
    </row>
    <row r="11740" spans="9:9" x14ac:dyDescent="0.25">
      <c r="I11740" s="7"/>
    </row>
    <row r="11741" spans="9:9" x14ac:dyDescent="0.25">
      <c r="I11741" s="7"/>
    </row>
    <row r="11742" spans="9:9" x14ac:dyDescent="0.25">
      <c r="I11742" s="7"/>
    </row>
    <row r="11743" spans="9:9" x14ac:dyDescent="0.25">
      <c r="I11743" s="7"/>
    </row>
    <row r="11744" spans="9:9" x14ac:dyDescent="0.25">
      <c r="I11744" s="7"/>
    </row>
    <row r="11745" spans="9:9" x14ac:dyDescent="0.25">
      <c r="I11745" s="7"/>
    </row>
    <row r="11746" spans="9:9" x14ac:dyDescent="0.25">
      <c r="I11746" s="7"/>
    </row>
    <row r="11747" spans="9:9" x14ac:dyDescent="0.25">
      <c r="I11747" s="7"/>
    </row>
    <row r="11748" spans="9:9" x14ac:dyDescent="0.25">
      <c r="I11748" s="7"/>
    </row>
    <row r="11749" spans="9:9" x14ac:dyDescent="0.25">
      <c r="I11749" s="7"/>
    </row>
    <row r="11750" spans="9:9" x14ac:dyDescent="0.25">
      <c r="I11750" s="7"/>
    </row>
    <row r="11751" spans="9:9" x14ac:dyDescent="0.25">
      <c r="I11751" s="7"/>
    </row>
    <row r="11752" spans="9:9" x14ac:dyDescent="0.25">
      <c r="I11752" s="7"/>
    </row>
    <row r="11753" spans="9:9" x14ac:dyDescent="0.25">
      <c r="I11753" s="7"/>
    </row>
    <row r="11754" spans="9:9" x14ac:dyDescent="0.25">
      <c r="I11754" s="7"/>
    </row>
    <row r="11755" spans="9:9" x14ac:dyDescent="0.25">
      <c r="I11755" s="7"/>
    </row>
    <row r="11756" spans="9:9" x14ac:dyDescent="0.25">
      <c r="I11756" s="7"/>
    </row>
    <row r="11757" spans="9:9" x14ac:dyDescent="0.25">
      <c r="I11757" s="7"/>
    </row>
    <row r="11758" spans="9:9" x14ac:dyDescent="0.25">
      <c r="I11758" s="7"/>
    </row>
    <row r="11759" spans="9:9" x14ac:dyDescent="0.25">
      <c r="I11759" s="7"/>
    </row>
    <row r="11760" spans="9:9" x14ac:dyDescent="0.25">
      <c r="I11760" s="7"/>
    </row>
    <row r="11761" spans="9:9" x14ac:dyDescent="0.25">
      <c r="I11761" s="7"/>
    </row>
    <row r="11762" spans="9:9" x14ac:dyDescent="0.25">
      <c r="I11762" s="7"/>
    </row>
    <row r="11763" spans="9:9" x14ac:dyDescent="0.25">
      <c r="I11763" s="7"/>
    </row>
    <row r="11764" spans="9:9" x14ac:dyDescent="0.25">
      <c r="I11764" s="7"/>
    </row>
    <row r="11765" spans="9:9" x14ac:dyDescent="0.25">
      <c r="I11765" s="7"/>
    </row>
    <row r="11766" spans="9:9" x14ac:dyDescent="0.25">
      <c r="I11766" s="7"/>
    </row>
    <row r="11767" spans="9:9" x14ac:dyDescent="0.25">
      <c r="I11767" s="7"/>
    </row>
    <row r="11768" spans="9:9" x14ac:dyDescent="0.25">
      <c r="I11768" s="7"/>
    </row>
    <row r="11769" spans="9:9" x14ac:dyDescent="0.25">
      <c r="I11769" s="7"/>
    </row>
    <row r="11770" spans="9:9" x14ac:dyDescent="0.25">
      <c r="I11770" s="7"/>
    </row>
    <row r="11771" spans="9:9" x14ac:dyDescent="0.25">
      <c r="I11771" s="7"/>
    </row>
    <row r="11772" spans="9:9" x14ac:dyDescent="0.25">
      <c r="I11772" s="7"/>
    </row>
    <row r="11773" spans="9:9" x14ac:dyDescent="0.25">
      <c r="I11773" s="7"/>
    </row>
    <row r="11774" spans="9:9" x14ac:dyDescent="0.25">
      <c r="I11774" s="7"/>
    </row>
    <row r="11775" spans="9:9" x14ac:dyDescent="0.25">
      <c r="I11775" s="7"/>
    </row>
    <row r="11776" spans="9:9" x14ac:dyDescent="0.25">
      <c r="I11776" s="7"/>
    </row>
    <row r="11777" spans="9:9" x14ac:dyDescent="0.25">
      <c r="I11777" s="7"/>
    </row>
    <row r="11778" spans="9:9" x14ac:dyDescent="0.25">
      <c r="I11778" s="7"/>
    </row>
    <row r="11779" spans="9:9" x14ac:dyDescent="0.25">
      <c r="I11779" s="7"/>
    </row>
    <row r="11780" spans="9:9" x14ac:dyDescent="0.25">
      <c r="I11780" s="7"/>
    </row>
    <row r="11781" spans="9:9" x14ac:dyDescent="0.25">
      <c r="I11781" s="7"/>
    </row>
    <row r="11782" spans="9:9" x14ac:dyDescent="0.25">
      <c r="I11782" s="7"/>
    </row>
    <row r="11783" spans="9:9" x14ac:dyDescent="0.25">
      <c r="I11783" s="7"/>
    </row>
    <row r="11784" spans="9:9" x14ac:dyDescent="0.25">
      <c r="I11784" s="7"/>
    </row>
    <row r="11785" spans="9:9" x14ac:dyDescent="0.25">
      <c r="I11785" s="7"/>
    </row>
    <row r="11786" spans="9:9" x14ac:dyDescent="0.25">
      <c r="I11786" s="7"/>
    </row>
    <row r="11787" spans="9:9" x14ac:dyDescent="0.25">
      <c r="I11787" s="7"/>
    </row>
    <row r="11788" spans="9:9" x14ac:dyDescent="0.25">
      <c r="I11788" s="7"/>
    </row>
    <row r="11789" spans="9:9" x14ac:dyDescent="0.25">
      <c r="I11789" s="7"/>
    </row>
    <row r="11790" spans="9:9" x14ac:dyDescent="0.25">
      <c r="I11790" s="7"/>
    </row>
    <row r="11791" spans="9:9" x14ac:dyDescent="0.25">
      <c r="I11791" s="7"/>
    </row>
    <row r="11792" spans="9:9" x14ac:dyDescent="0.25">
      <c r="I11792" s="7"/>
    </row>
    <row r="11793" spans="9:9" x14ac:dyDescent="0.25">
      <c r="I11793" s="7"/>
    </row>
    <row r="11794" spans="9:9" x14ac:dyDescent="0.25">
      <c r="I11794" s="7"/>
    </row>
    <row r="11795" spans="9:9" x14ac:dyDescent="0.25">
      <c r="I11795" s="7"/>
    </row>
    <row r="11796" spans="9:9" x14ac:dyDescent="0.25">
      <c r="I11796" s="7"/>
    </row>
    <row r="11797" spans="9:9" x14ac:dyDescent="0.25">
      <c r="I11797" s="7"/>
    </row>
    <row r="11798" spans="9:9" x14ac:dyDescent="0.25">
      <c r="I11798" s="7"/>
    </row>
    <row r="11799" spans="9:9" x14ac:dyDescent="0.25">
      <c r="I11799" s="7"/>
    </row>
    <row r="11800" spans="9:9" x14ac:dyDescent="0.25">
      <c r="I11800" s="7"/>
    </row>
    <row r="11801" spans="9:9" x14ac:dyDescent="0.25">
      <c r="I11801" s="7"/>
    </row>
    <row r="11802" spans="9:9" x14ac:dyDescent="0.25">
      <c r="I11802" s="7"/>
    </row>
    <row r="11803" spans="9:9" x14ac:dyDescent="0.25">
      <c r="I11803" s="7"/>
    </row>
    <row r="11804" spans="9:9" x14ac:dyDescent="0.25">
      <c r="I11804" s="7"/>
    </row>
    <row r="11805" spans="9:9" x14ac:dyDescent="0.25">
      <c r="I11805" s="7"/>
    </row>
    <row r="11806" spans="9:9" x14ac:dyDescent="0.25">
      <c r="I11806" s="7"/>
    </row>
    <row r="11807" spans="9:9" x14ac:dyDescent="0.25">
      <c r="I11807" s="7"/>
    </row>
    <row r="11808" spans="9:9" x14ac:dyDescent="0.25">
      <c r="I11808" s="7"/>
    </row>
    <row r="11809" spans="9:9" x14ac:dyDescent="0.25">
      <c r="I11809" s="7"/>
    </row>
    <row r="11810" spans="9:9" x14ac:dyDescent="0.25">
      <c r="I11810" s="7"/>
    </row>
    <row r="11811" spans="9:9" x14ac:dyDescent="0.25">
      <c r="I11811" s="7"/>
    </row>
    <row r="11812" spans="9:9" x14ac:dyDescent="0.25">
      <c r="I11812" s="7"/>
    </row>
    <row r="11813" spans="9:9" x14ac:dyDescent="0.25">
      <c r="I11813" s="7"/>
    </row>
    <row r="11814" spans="9:9" x14ac:dyDescent="0.25">
      <c r="I11814" s="7"/>
    </row>
    <row r="11815" spans="9:9" x14ac:dyDescent="0.25">
      <c r="I11815" s="7"/>
    </row>
    <row r="11816" spans="9:9" x14ac:dyDescent="0.25">
      <c r="I11816" s="7"/>
    </row>
    <row r="11817" spans="9:9" x14ac:dyDescent="0.25">
      <c r="I11817" s="7"/>
    </row>
    <row r="11818" spans="9:9" x14ac:dyDescent="0.25">
      <c r="I11818" s="7"/>
    </row>
    <row r="11819" spans="9:9" x14ac:dyDescent="0.25">
      <c r="I11819" s="7"/>
    </row>
    <row r="11820" spans="9:9" x14ac:dyDescent="0.25">
      <c r="I11820" s="7"/>
    </row>
    <row r="11821" spans="9:9" x14ac:dyDescent="0.25">
      <c r="I11821" s="7"/>
    </row>
    <row r="11822" spans="9:9" x14ac:dyDescent="0.25">
      <c r="I11822" s="7"/>
    </row>
    <row r="11823" spans="9:9" x14ac:dyDescent="0.25">
      <c r="I11823" s="7"/>
    </row>
    <row r="11824" spans="9:9" x14ac:dyDescent="0.25">
      <c r="I11824" s="7"/>
    </row>
    <row r="11825" spans="9:9" x14ac:dyDescent="0.25">
      <c r="I11825" s="7"/>
    </row>
    <row r="11826" spans="9:9" x14ac:dyDescent="0.25">
      <c r="I11826" s="7"/>
    </row>
    <row r="11827" spans="9:9" x14ac:dyDescent="0.25">
      <c r="I11827" s="7"/>
    </row>
    <row r="11828" spans="9:9" x14ac:dyDescent="0.25">
      <c r="I11828" s="7"/>
    </row>
    <row r="11829" spans="9:9" x14ac:dyDescent="0.25">
      <c r="I11829" s="7"/>
    </row>
    <row r="11830" spans="9:9" x14ac:dyDescent="0.25">
      <c r="I11830" s="7"/>
    </row>
    <row r="11831" spans="9:9" x14ac:dyDescent="0.25">
      <c r="I11831" s="7"/>
    </row>
    <row r="11832" spans="9:9" x14ac:dyDescent="0.25">
      <c r="I11832" s="7"/>
    </row>
    <row r="11833" spans="9:9" x14ac:dyDescent="0.25">
      <c r="I11833" s="7"/>
    </row>
    <row r="11834" spans="9:9" x14ac:dyDescent="0.25">
      <c r="I11834" s="7"/>
    </row>
    <row r="11835" spans="9:9" x14ac:dyDescent="0.25">
      <c r="I11835" s="7"/>
    </row>
    <row r="11836" spans="9:9" x14ac:dyDescent="0.25">
      <c r="I11836" s="7"/>
    </row>
    <row r="11837" spans="9:9" x14ac:dyDescent="0.25">
      <c r="I11837" s="7"/>
    </row>
    <row r="11838" spans="9:9" x14ac:dyDescent="0.25">
      <c r="I11838" s="7"/>
    </row>
    <row r="11839" spans="9:9" x14ac:dyDescent="0.25">
      <c r="I11839" s="7"/>
    </row>
    <row r="11840" spans="9:9" x14ac:dyDescent="0.25">
      <c r="I11840" s="7"/>
    </row>
    <row r="11841" spans="9:9" x14ac:dyDescent="0.25">
      <c r="I11841" s="7"/>
    </row>
    <row r="11842" spans="9:9" x14ac:dyDescent="0.25">
      <c r="I11842" s="7"/>
    </row>
    <row r="11843" spans="9:9" x14ac:dyDescent="0.25">
      <c r="I11843" s="7"/>
    </row>
    <row r="11844" spans="9:9" x14ac:dyDescent="0.25">
      <c r="I11844" s="7"/>
    </row>
    <row r="11845" spans="9:9" x14ac:dyDescent="0.25">
      <c r="I11845" s="7"/>
    </row>
    <row r="11846" spans="9:9" x14ac:dyDescent="0.25">
      <c r="I11846" s="7"/>
    </row>
    <row r="11847" spans="9:9" x14ac:dyDescent="0.25">
      <c r="I11847" s="7"/>
    </row>
    <row r="11848" spans="9:9" x14ac:dyDescent="0.25">
      <c r="I11848" s="7"/>
    </row>
    <row r="11849" spans="9:9" x14ac:dyDescent="0.25">
      <c r="I11849" s="7"/>
    </row>
    <row r="11850" spans="9:9" x14ac:dyDescent="0.25">
      <c r="I11850" s="7"/>
    </row>
    <row r="11851" spans="9:9" x14ac:dyDescent="0.25">
      <c r="I11851" s="7"/>
    </row>
    <row r="11852" spans="9:9" x14ac:dyDescent="0.25">
      <c r="I11852" s="7"/>
    </row>
    <row r="11853" spans="9:9" x14ac:dyDescent="0.25">
      <c r="I11853" s="7"/>
    </row>
    <row r="11854" spans="9:9" x14ac:dyDescent="0.25">
      <c r="I11854" s="7"/>
    </row>
    <row r="11855" spans="9:9" x14ac:dyDescent="0.25">
      <c r="I11855" s="7"/>
    </row>
    <row r="11856" spans="9:9" x14ac:dyDescent="0.25">
      <c r="I11856" s="7"/>
    </row>
    <row r="11857" spans="9:9" x14ac:dyDescent="0.25">
      <c r="I11857" s="7"/>
    </row>
    <row r="11858" spans="9:9" x14ac:dyDescent="0.25">
      <c r="I11858" s="7"/>
    </row>
    <row r="11859" spans="9:9" x14ac:dyDescent="0.25">
      <c r="I11859" s="7"/>
    </row>
    <row r="11860" spans="9:9" x14ac:dyDescent="0.25">
      <c r="I11860" s="7"/>
    </row>
    <row r="11861" spans="9:9" x14ac:dyDescent="0.25">
      <c r="I11861" s="7"/>
    </row>
    <row r="11862" spans="9:9" x14ac:dyDescent="0.25">
      <c r="I11862" s="7"/>
    </row>
    <row r="11863" spans="9:9" x14ac:dyDescent="0.25">
      <c r="I11863" s="7"/>
    </row>
    <row r="11864" spans="9:9" x14ac:dyDescent="0.25">
      <c r="I11864" s="7"/>
    </row>
    <row r="11865" spans="9:9" x14ac:dyDescent="0.25">
      <c r="I11865" s="7"/>
    </row>
    <row r="11866" spans="9:9" x14ac:dyDescent="0.25">
      <c r="I11866" s="7"/>
    </row>
    <row r="11867" spans="9:9" x14ac:dyDescent="0.25">
      <c r="I11867" s="7"/>
    </row>
    <row r="11868" spans="9:9" x14ac:dyDescent="0.25">
      <c r="I11868" s="7"/>
    </row>
    <row r="11869" spans="9:9" x14ac:dyDescent="0.25">
      <c r="I11869" s="7"/>
    </row>
    <row r="11870" spans="9:9" x14ac:dyDescent="0.25">
      <c r="I11870" s="7"/>
    </row>
    <row r="11871" spans="9:9" x14ac:dyDescent="0.25">
      <c r="I11871" s="7"/>
    </row>
    <row r="11872" spans="9:9" x14ac:dyDescent="0.25">
      <c r="I11872" s="7"/>
    </row>
    <row r="11873" spans="9:9" x14ac:dyDescent="0.25">
      <c r="I11873" s="7"/>
    </row>
    <row r="11874" spans="9:9" x14ac:dyDescent="0.25">
      <c r="I11874" s="7"/>
    </row>
    <row r="11875" spans="9:9" x14ac:dyDescent="0.25">
      <c r="I11875" s="7"/>
    </row>
    <row r="11876" spans="9:9" x14ac:dyDescent="0.25">
      <c r="I11876" s="7"/>
    </row>
    <row r="11877" spans="9:9" x14ac:dyDescent="0.25">
      <c r="I11877" s="7"/>
    </row>
    <row r="11878" spans="9:9" x14ac:dyDescent="0.25">
      <c r="I11878" s="7"/>
    </row>
    <row r="11879" spans="9:9" x14ac:dyDescent="0.25">
      <c r="I11879" s="7"/>
    </row>
    <row r="11880" spans="9:9" x14ac:dyDescent="0.25">
      <c r="I11880" s="7"/>
    </row>
    <row r="11881" spans="9:9" x14ac:dyDescent="0.25">
      <c r="I11881" s="7"/>
    </row>
    <row r="11882" spans="9:9" x14ac:dyDescent="0.25">
      <c r="I11882" s="7"/>
    </row>
    <row r="11883" spans="9:9" x14ac:dyDescent="0.25">
      <c r="I11883" s="7"/>
    </row>
    <row r="11884" spans="9:9" x14ac:dyDescent="0.25">
      <c r="I11884" s="7"/>
    </row>
    <row r="11885" spans="9:9" x14ac:dyDescent="0.25">
      <c r="I11885" s="7"/>
    </row>
    <row r="11886" spans="9:9" x14ac:dyDescent="0.25">
      <c r="I11886" s="7"/>
    </row>
    <row r="11887" spans="9:9" x14ac:dyDescent="0.25">
      <c r="I11887" s="7"/>
    </row>
    <row r="11888" spans="9:9" x14ac:dyDescent="0.25">
      <c r="I11888" s="7"/>
    </row>
    <row r="11889" spans="9:9" x14ac:dyDescent="0.25">
      <c r="I11889" s="7"/>
    </row>
    <row r="11890" spans="9:9" x14ac:dyDescent="0.25">
      <c r="I11890" s="7"/>
    </row>
    <row r="11891" spans="9:9" x14ac:dyDescent="0.25">
      <c r="I11891" s="7"/>
    </row>
    <row r="11892" spans="9:9" x14ac:dyDescent="0.25">
      <c r="I11892" s="7"/>
    </row>
    <row r="11893" spans="9:9" x14ac:dyDescent="0.25">
      <c r="I11893" s="7"/>
    </row>
    <row r="11894" spans="9:9" x14ac:dyDescent="0.25">
      <c r="I11894" s="7"/>
    </row>
    <row r="11895" spans="9:9" x14ac:dyDescent="0.25">
      <c r="I11895" s="7"/>
    </row>
    <row r="11896" spans="9:9" x14ac:dyDescent="0.25">
      <c r="I11896" s="7"/>
    </row>
    <row r="11897" spans="9:9" x14ac:dyDescent="0.25">
      <c r="I11897" s="7"/>
    </row>
    <row r="11898" spans="9:9" x14ac:dyDescent="0.25">
      <c r="I11898" s="7"/>
    </row>
    <row r="11899" spans="9:9" x14ac:dyDescent="0.25">
      <c r="I11899" s="7"/>
    </row>
    <row r="11900" spans="9:9" x14ac:dyDescent="0.25">
      <c r="I11900" s="7"/>
    </row>
    <row r="11901" spans="9:9" x14ac:dyDescent="0.25">
      <c r="I11901" s="7"/>
    </row>
    <row r="11902" spans="9:9" x14ac:dyDescent="0.25">
      <c r="I11902" s="7"/>
    </row>
    <row r="11903" spans="9:9" x14ac:dyDescent="0.25">
      <c r="I11903" s="7"/>
    </row>
    <row r="11904" spans="9:9" x14ac:dyDescent="0.25">
      <c r="I11904" s="7"/>
    </row>
    <row r="11905" spans="9:9" x14ac:dyDescent="0.25">
      <c r="I11905" s="7"/>
    </row>
    <row r="11906" spans="9:9" x14ac:dyDescent="0.25">
      <c r="I11906" s="7"/>
    </row>
    <row r="11907" spans="9:9" x14ac:dyDescent="0.25">
      <c r="I11907" s="7"/>
    </row>
    <row r="11908" spans="9:9" x14ac:dyDescent="0.25">
      <c r="I11908" s="7"/>
    </row>
    <row r="11909" spans="9:9" x14ac:dyDescent="0.25">
      <c r="I11909" s="7"/>
    </row>
    <row r="11910" spans="9:9" x14ac:dyDescent="0.25">
      <c r="I11910" s="7"/>
    </row>
    <row r="11911" spans="9:9" x14ac:dyDescent="0.25">
      <c r="I11911" s="7"/>
    </row>
    <row r="11912" spans="9:9" x14ac:dyDescent="0.25">
      <c r="I11912" s="7"/>
    </row>
    <row r="11913" spans="9:9" x14ac:dyDescent="0.25">
      <c r="I11913" s="7"/>
    </row>
    <row r="11914" spans="9:9" x14ac:dyDescent="0.25">
      <c r="I11914" s="7"/>
    </row>
    <row r="11915" spans="9:9" x14ac:dyDescent="0.25">
      <c r="I11915" s="7"/>
    </row>
    <row r="11916" spans="9:9" x14ac:dyDescent="0.25">
      <c r="I11916" s="7"/>
    </row>
    <row r="11917" spans="9:9" x14ac:dyDescent="0.25">
      <c r="I11917" s="7"/>
    </row>
    <row r="11918" spans="9:9" x14ac:dyDescent="0.25">
      <c r="I11918" s="7"/>
    </row>
    <row r="11919" spans="9:9" x14ac:dyDescent="0.25">
      <c r="I11919" s="7"/>
    </row>
    <row r="11920" spans="9:9" x14ac:dyDescent="0.25">
      <c r="I11920" s="7"/>
    </row>
    <row r="11921" spans="9:9" x14ac:dyDescent="0.25">
      <c r="I11921" s="7"/>
    </row>
    <row r="11922" spans="9:9" x14ac:dyDescent="0.25">
      <c r="I11922" s="7"/>
    </row>
    <row r="11923" spans="9:9" x14ac:dyDescent="0.25">
      <c r="I11923" s="7"/>
    </row>
    <row r="11924" spans="9:9" x14ac:dyDescent="0.25">
      <c r="I11924" s="7"/>
    </row>
    <row r="11925" spans="9:9" x14ac:dyDescent="0.25">
      <c r="I11925" s="7"/>
    </row>
    <row r="11926" spans="9:9" x14ac:dyDescent="0.25">
      <c r="I11926" s="7"/>
    </row>
    <row r="11927" spans="9:9" x14ac:dyDescent="0.25">
      <c r="I11927" s="7"/>
    </row>
    <row r="11928" spans="9:9" x14ac:dyDescent="0.25">
      <c r="I11928" s="7"/>
    </row>
    <row r="11929" spans="9:9" x14ac:dyDescent="0.25">
      <c r="I11929" s="7"/>
    </row>
    <row r="11930" spans="9:9" x14ac:dyDescent="0.25">
      <c r="I11930" s="7"/>
    </row>
    <row r="11931" spans="9:9" x14ac:dyDescent="0.25">
      <c r="I11931" s="7"/>
    </row>
    <row r="11932" spans="9:9" x14ac:dyDescent="0.25">
      <c r="I11932" s="7"/>
    </row>
    <row r="11933" spans="9:9" x14ac:dyDescent="0.25">
      <c r="I11933" s="7"/>
    </row>
    <row r="11934" spans="9:9" x14ac:dyDescent="0.25">
      <c r="I11934" s="7"/>
    </row>
    <row r="11935" spans="9:9" x14ac:dyDescent="0.25">
      <c r="I11935" s="7"/>
    </row>
    <row r="11936" spans="9:9" x14ac:dyDescent="0.25">
      <c r="I11936" s="7"/>
    </row>
    <row r="11937" spans="9:9" x14ac:dyDescent="0.25">
      <c r="I11937" s="7"/>
    </row>
    <row r="11938" spans="9:9" x14ac:dyDescent="0.25">
      <c r="I11938" s="7"/>
    </row>
    <row r="11939" spans="9:9" x14ac:dyDescent="0.25">
      <c r="I11939" s="7"/>
    </row>
    <row r="11940" spans="9:9" x14ac:dyDescent="0.25">
      <c r="I11940" s="7"/>
    </row>
    <row r="11941" spans="9:9" x14ac:dyDescent="0.25">
      <c r="I11941" s="7"/>
    </row>
    <row r="11942" spans="9:9" x14ac:dyDescent="0.25">
      <c r="I11942" s="7"/>
    </row>
    <row r="11943" spans="9:9" x14ac:dyDescent="0.25">
      <c r="I11943" s="7"/>
    </row>
    <row r="11944" spans="9:9" x14ac:dyDescent="0.25">
      <c r="I11944" s="7"/>
    </row>
    <row r="11945" spans="9:9" x14ac:dyDescent="0.25">
      <c r="I11945" s="7"/>
    </row>
    <row r="11946" spans="9:9" x14ac:dyDescent="0.25">
      <c r="I11946" s="7"/>
    </row>
    <row r="11947" spans="9:9" x14ac:dyDescent="0.25">
      <c r="I11947" s="7"/>
    </row>
    <row r="11948" spans="9:9" x14ac:dyDescent="0.25">
      <c r="I11948" s="7"/>
    </row>
    <row r="11949" spans="9:9" x14ac:dyDescent="0.25">
      <c r="I11949" s="7"/>
    </row>
    <row r="11950" spans="9:9" x14ac:dyDescent="0.25">
      <c r="I11950" s="7"/>
    </row>
    <row r="11951" spans="9:9" x14ac:dyDescent="0.25">
      <c r="I11951" s="7"/>
    </row>
    <row r="11952" spans="9:9" x14ac:dyDescent="0.25">
      <c r="I11952" s="7"/>
    </row>
    <row r="11953" spans="9:9" x14ac:dyDescent="0.25">
      <c r="I11953" s="7"/>
    </row>
    <row r="11954" spans="9:9" x14ac:dyDescent="0.25">
      <c r="I11954" s="7"/>
    </row>
    <row r="11955" spans="9:9" x14ac:dyDescent="0.25">
      <c r="I11955" s="7"/>
    </row>
    <row r="11956" spans="9:9" x14ac:dyDescent="0.25">
      <c r="I11956" s="7"/>
    </row>
    <row r="11957" spans="9:9" x14ac:dyDescent="0.25">
      <c r="I11957" s="7"/>
    </row>
    <row r="11958" spans="9:9" x14ac:dyDescent="0.25">
      <c r="I11958" s="7"/>
    </row>
    <row r="11959" spans="9:9" x14ac:dyDescent="0.25">
      <c r="I11959" s="7"/>
    </row>
    <row r="11960" spans="9:9" x14ac:dyDescent="0.25">
      <c r="I11960" s="7"/>
    </row>
    <row r="11961" spans="9:9" x14ac:dyDescent="0.25">
      <c r="I11961" s="7"/>
    </row>
    <row r="11962" spans="9:9" x14ac:dyDescent="0.25">
      <c r="I11962" s="7"/>
    </row>
    <row r="11963" spans="9:9" x14ac:dyDescent="0.25">
      <c r="I11963" s="7"/>
    </row>
    <row r="11964" spans="9:9" x14ac:dyDescent="0.25">
      <c r="I11964" s="7"/>
    </row>
    <row r="11965" spans="9:9" x14ac:dyDescent="0.25">
      <c r="I11965" s="7"/>
    </row>
    <row r="11966" spans="9:9" x14ac:dyDescent="0.25">
      <c r="I11966" s="7"/>
    </row>
    <row r="11967" spans="9:9" x14ac:dyDescent="0.25">
      <c r="I11967" s="7"/>
    </row>
    <row r="11968" spans="9:9" x14ac:dyDescent="0.25">
      <c r="I11968" s="7"/>
    </row>
    <row r="11969" spans="9:9" x14ac:dyDescent="0.25">
      <c r="I11969" s="7"/>
    </row>
    <row r="11970" spans="9:9" x14ac:dyDescent="0.25">
      <c r="I11970" s="7"/>
    </row>
    <row r="11971" spans="9:9" x14ac:dyDescent="0.25">
      <c r="I11971" s="7"/>
    </row>
    <row r="11972" spans="9:9" x14ac:dyDescent="0.25">
      <c r="I11972" s="7"/>
    </row>
    <row r="11973" spans="9:9" x14ac:dyDescent="0.25">
      <c r="I11973" s="7"/>
    </row>
    <row r="11974" spans="9:9" x14ac:dyDescent="0.25">
      <c r="I11974" s="7"/>
    </row>
    <row r="11975" spans="9:9" x14ac:dyDescent="0.25">
      <c r="I11975" s="7"/>
    </row>
    <row r="11976" spans="9:9" x14ac:dyDescent="0.25">
      <c r="I11976" s="7"/>
    </row>
    <row r="11977" spans="9:9" x14ac:dyDescent="0.25">
      <c r="I11977" s="7"/>
    </row>
    <row r="11978" spans="9:9" x14ac:dyDescent="0.25">
      <c r="I11978" s="7"/>
    </row>
    <row r="11979" spans="9:9" x14ac:dyDescent="0.25">
      <c r="I11979" s="7"/>
    </row>
    <row r="11980" spans="9:9" x14ac:dyDescent="0.25">
      <c r="I11980" s="7"/>
    </row>
    <row r="11981" spans="9:9" x14ac:dyDescent="0.25">
      <c r="I11981" s="7"/>
    </row>
    <row r="11982" spans="9:9" x14ac:dyDescent="0.25">
      <c r="I11982" s="7"/>
    </row>
    <row r="11983" spans="9:9" x14ac:dyDescent="0.25">
      <c r="I11983" s="7"/>
    </row>
    <row r="11984" spans="9:9" x14ac:dyDescent="0.25">
      <c r="I11984" s="7"/>
    </row>
    <row r="11985" spans="9:9" x14ac:dyDescent="0.25">
      <c r="I11985" s="7"/>
    </row>
    <row r="11986" spans="9:9" x14ac:dyDescent="0.25">
      <c r="I11986" s="7"/>
    </row>
    <row r="11987" spans="9:9" x14ac:dyDescent="0.25">
      <c r="I11987" s="7"/>
    </row>
    <row r="11988" spans="9:9" x14ac:dyDescent="0.25">
      <c r="I11988" s="7"/>
    </row>
    <row r="11989" spans="9:9" x14ac:dyDescent="0.25">
      <c r="I11989" s="7"/>
    </row>
    <row r="11990" spans="9:9" x14ac:dyDescent="0.25">
      <c r="I11990" s="7"/>
    </row>
    <row r="11991" spans="9:9" x14ac:dyDescent="0.25">
      <c r="I11991" s="7"/>
    </row>
    <row r="11992" spans="9:9" x14ac:dyDescent="0.25">
      <c r="I11992" s="7"/>
    </row>
    <row r="11993" spans="9:9" x14ac:dyDescent="0.25">
      <c r="I11993" s="7"/>
    </row>
    <row r="11994" spans="9:9" x14ac:dyDescent="0.25">
      <c r="I11994" s="7"/>
    </row>
    <row r="11995" spans="9:9" x14ac:dyDescent="0.25">
      <c r="I11995" s="7"/>
    </row>
    <row r="11996" spans="9:9" x14ac:dyDescent="0.25">
      <c r="I11996" s="7"/>
    </row>
    <row r="11997" spans="9:9" x14ac:dyDescent="0.25">
      <c r="I11997" s="7"/>
    </row>
    <row r="11998" spans="9:9" x14ac:dyDescent="0.25">
      <c r="I11998" s="7"/>
    </row>
    <row r="11999" spans="9:9" x14ac:dyDescent="0.25">
      <c r="I11999" s="7"/>
    </row>
    <row r="12000" spans="9:9" x14ac:dyDescent="0.25">
      <c r="I12000" s="7"/>
    </row>
    <row r="12001" spans="9:9" x14ac:dyDescent="0.25">
      <c r="I12001" s="7"/>
    </row>
    <row r="12002" spans="9:9" x14ac:dyDescent="0.25">
      <c r="I12002" s="7"/>
    </row>
    <row r="12003" spans="9:9" x14ac:dyDescent="0.25">
      <c r="I12003" s="7"/>
    </row>
    <row r="12004" spans="9:9" x14ac:dyDescent="0.25">
      <c r="I12004" s="7"/>
    </row>
    <row r="12005" spans="9:9" x14ac:dyDescent="0.25">
      <c r="I12005" s="7"/>
    </row>
    <row r="12006" spans="9:9" x14ac:dyDescent="0.25">
      <c r="I12006" s="7"/>
    </row>
    <row r="12007" spans="9:9" x14ac:dyDescent="0.25">
      <c r="I12007" s="7"/>
    </row>
    <row r="12008" spans="9:9" x14ac:dyDescent="0.25">
      <c r="I12008" s="7"/>
    </row>
    <row r="12009" spans="9:9" x14ac:dyDescent="0.25">
      <c r="I12009" s="7"/>
    </row>
    <row r="12010" spans="9:9" x14ac:dyDescent="0.25">
      <c r="I12010" s="7"/>
    </row>
    <row r="12011" spans="9:9" x14ac:dyDescent="0.25">
      <c r="I12011" s="7"/>
    </row>
    <row r="12012" spans="9:9" x14ac:dyDescent="0.25">
      <c r="I12012" s="7"/>
    </row>
    <row r="12013" spans="9:9" x14ac:dyDescent="0.25">
      <c r="I12013" s="7"/>
    </row>
    <row r="12014" spans="9:9" x14ac:dyDescent="0.25">
      <c r="I12014" s="7"/>
    </row>
    <row r="12015" spans="9:9" x14ac:dyDescent="0.25">
      <c r="I12015" s="7"/>
    </row>
    <row r="12016" spans="9:9" x14ac:dyDescent="0.25">
      <c r="I12016" s="7"/>
    </row>
    <row r="12017" spans="9:9" x14ac:dyDescent="0.25">
      <c r="I12017" s="7"/>
    </row>
    <row r="12018" spans="9:9" x14ac:dyDescent="0.25">
      <c r="I12018" s="7"/>
    </row>
    <row r="12019" spans="9:9" x14ac:dyDescent="0.25">
      <c r="I12019" s="7"/>
    </row>
    <row r="12020" spans="9:9" x14ac:dyDescent="0.25">
      <c r="I12020" s="7"/>
    </row>
    <row r="12021" spans="9:9" x14ac:dyDescent="0.25">
      <c r="I12021" s="7"/>
    </row>
    <row r="12022" spans="9:9" x14ac:dyDescent="0.25">
      <c r="I12022" s="7"/>
    </row>
    <row r="12023" spans="9:9" x14ac:dyDescent="0.25">
      <c r="I12023" s="7"/>
    </row>
    <row r="12024" spans="9:9" x14ac:dyDescent="0.25">
      <c r="I12024" s="7"/>
    </row>
    <row r="12025" spans="9:9" x14ac:dyDescent="0.25">
      <c r="I12025" s="7"/>
    </row>
    <row r="12026" spans="9:9" x14ac:dyDescent="0.25">
      <c r="I12026" s="7"/>
    </row>
    <row r="12027" spans="9:9" x14ac:dyDescent="0.25">
      <c r="I12027" s="7"/>
    </row>
    <row r="12028" spans="9:9" x14ac:dyDescent="0.25">
      <c r="I12028" s="7"/>
    </row>
    <row r="12029" spans="9:9" x14ac:dyDescent="0.25">
      <c r="I12029" s="7"/>
    </row>
    <row r="12030" spans="9:9" x14ac:dyDescent="0.25">
      <c r="I12030" s="7"/>
    </row>
    <row r="12031" spans="9:9" x14ac:dyDescent="0.25">
      <c r="I12031" s="7"/>
    </row>
    <row r="12032" spans="9:9" x14ac:dyDescent="0.25">
      <c r="I12032" s="7"/>
    </row>
    <row r="12033" spans="9:9" x14ac:dyDescent="0.25">
      <c r="I12033" s="7"/>
    </row>
    <row r="12034" spans="9:9" x14ac:dyDescent="0.25">
      <c r="I12034" s="7"/>
    </row>
    <row r="12035" spans="9:9" x14ac:dyDescent="0.25">
      <c r="I12035" s="7"/>
    </row>
    <row r="12036" spans="9:9" x14ac:dyDescent="0.25">
      <c r="I12036" s="7"/>
    </row>
    <row r="12037" spans="9:9" x14ac:dyDescent="0.25">
      <c r="I12037" s="7"/>
    </row>
    <row r="12038" spans="9:9" x14ac:dyDescent="0.25">
      <c r="I12038" s="7"/>
    </row>
    <row r="12039" spans="9:9" x14ac:dyDescent="0.25">
      <c r="I12039" s="7"/>
    </row>
    <row r="12040" spans="9:9" x14ac:dyDescent="0.25">
      <c r="I12040" s="7"/>
    </row>
    <row r="12041" spans="9:9" x14ac:dyDescent="0.25">
      <c r="I12041" s="7"/>
    </row>
    <row r="12042" spans="9:9" x14ac:dyDescent="0.25">
      <c r="I12042" s="7"/>
    </row>
    <row r="12043" spans="9:9" x14ac:dyDescent="0.25">
      <c r="I12043" s="7"/>
    </row>
    <row r="12044" spans="9:9" x14ac:dyDescent="0.25">
      <c r="I12044" s="7"/>
    </row>
    <row r="12045" spans="9:9" x14ac:dyDescent="0.25">
      <c r="I12045" s="7"/>
    </row>
    <row r="12046" spans="9:9" x14ac:dyDescent="0.25">
      <c r="I12046" s="7"/>
    </row>
    <row r="12047" spans="9:9" x14ac:dyDescent="0.25">
      <c r="I12047" s="7"/>
    </row>
    <row r="12048" spans="9:9" x14ac:dyDescent="0.25">
      <c r="I12048" s="7"/>
    </row>
    <row r="12049" spans="9:9" x14ac:dyDescent="0.25">
      <c r="I12049" s="7"/>
    </row>
    <row r="12050" spans="9:9" x14ac:dyDescent="0.25">
      <c r="I12050" s="7"/>
    </row>
    <row r="12051" spans="9:9" x14ac:dyDescent="0.25">
      <c r="I12051" s="7"/>
    </row>
    <row r="12052" spans="9:9" x14ac:dyDescent="0.25">
      <c r="I12052" s="7"/>
    </row>
    <row r="12053" spans="9:9" x14ac:dyDescent="0.25">
      <c r="I12053" s="7"/>
    </row>
    <row r="12054" spans="9:9" x14ac:dyDescent="0.25">
      <c r="I12054" s="7"/>
    </row>
    <row r="12055" spans="9:9" x14ac:dyDescent="0.25">
      <c r="I12055" s="7"/>
    </row>
    <row r="12056" spans="9:9" x14ac:dyDescent="0.25">
      <c r="I12056" s="7"/>
    </row>
    <row r="12057" spans="9:9" x14ac:dyDescent="0.25">
      <c r="I12057" s="7"/>
    </row>
    <row r="12058" spans="9:9" x14ac:dyDescent="0.25">
      <c r="I12058" s="7"/>
    </row>
    <row r="12059" spans="9:9" x14ac:dyDescent="0.25">
      <c r="I12059" s="7"/>
    </row>
    <row r="12060" spans="9:9" x14ac:dyDescent="0.25">
      <c r="I12060" s="7"/>
    </row>
    <row r="12061" spans="9:9" x14ac:dyDescent="0.25">
      <c r="I12061" s="7"/>
    </row>
    <row r="12062" spans="9:9" x14ac:dyDescent="0.25">
      <c r="I12062" s="7"/>
    </row>
    <row r="12063" spans="9:9" x14ac:dyDescent="0.25">
      <c r="I12063" s="7"/>
    </row>
    <row r="12064" spans="9:9" x14ac:dyDescent="0.25">
      <c r="I12064" s="7"/>
    </row>
    <row r="12065" spans="9:9" x14ac:dyDescent="0.25">
      <c r="I12065" s="7"/>
    </row>
    <row r="12066" spans="9:9" x14ac:dyDescent="0.25">
      <c r="I12066" s="7"/>
    </row>
    <row r="12067" spans="9:9" x14ac:dyDescent="0.25">
      <c r="I12067" s="7"/>
    </row>
    <row r="12068" spans="9:9" x14ac:dyDescent="0.25">
      <c r="I12068" s="7"/>
    </row>
    <row r="12069" spans="9:9" x14ac:dyDescent="0.25">
      <c r="I12069" s="7"/>
    </row>
    <row r="12070" spans="9:9" x14ac:dyDescent="0.25">
      <c r="I12070" s="7"/>
    </row>
    <row r="12071" spans="9:9" x14ac:dyDescent="0.25">
      <c r="I12071" s="7"/>
    </row>
    <row r="12072" spans="9:9" x14ac:dyDescent="0.25">
      <c r="I12072" s="7"/>
    </row>
    <row r="12073" spans="9:9" x14ac:dyDescent="0.25">
      <c r="I12073" s="7"/>
    </row>
    <row r="12074" spans="9:9" x14ac:dyDescent="0.25">
      <c r="I12074" s="7"/>
    </row>
    <row r="12075" spans="9:9" x14ac:dyDescent="0.25">
      <c r="I12075" s="7"/>
    </row>
    <row r="12076" spans="9:9" x14ac:dyDescent="0.25">
      <c r="I12076" s="7"/>
    </row>
    <row r="12077" spans="9:9" x14ac:dyDescent="0.25">
      <c r="I12077" s="7"/>
    </row>
    <row r="12078" spans="9:9" x14ac:dyDescent="0.25">
      <c r="I12078" s="7"/>
    </row>
    <row r="12079" spans="9:9" x14ac:dyDescent="0.25">
      <c r="I12079" s="7"/>
    </row>
    <row r="12080" spans="9:9" x14ac:dyDescent="0.25">
      <c r="I12080" s="7"/>
    </row>
    <row r="12081" spans="9:9" x14ac:dyDescent="0.25">
      <c r="I12081" s="7"/>
    </row>
    <row r="12082" spans="9:9" x14ac:dyDescent="0.25">
      <c r="I12082" s="7"/>
    </row>
    <row r="12083" spans="9:9" x14ac:dyDescent="0.25">
      <c r="I12083" s="7"/>
    </row>
    <row r="12084" spans="9:9" x14ac:dyDescent="0.25">
      <c r="I12084" s="7"/>
    </row>
    <row r="12085" spans="9:9" x14ac:dyDescent="0.25">
      <c r="I12085" s="7"/>
    </row>
    <row r="12086" spans="9:9" x14ac:dyDescent="0.25">
      <c r="I12086" s="7"/>
    </row>
    <row r="12087" spans="9:9" x14ac:dyDescent="0.25">
      <c r="I12087" s="7"/>
    </row>
    <row r="12088" spans="9:9" x14ac:dyDescent="0.25">
      <c r="I12088" s="7"/>
    </row>
    <row r="12089" spans="9:9" x14ac:dyDescent="0.25">
      <c r="I12089" s="7"/>
    </row>
    <row r="12090" spans="9:9" x14ac:dyDescent="0.25">
      <c r="I12090" s="7"/>
    </row>
    <row r="12091" spans="9:9" x14ac:dyDescent="0.25">
      <c r="I12091" s="7"/>
    </row>
    <row r="12092" spans="9:9" x14ac:dyDescent="0.25">
      <c r="I12092" s="7"/>
    </row>
    <row r="12093" spans="9:9" x14ac:dyDescent="0.25">
      <c r="I12093" s="7"/>
    </row>
    <row r="12094" spans="9:9" x14ac:dyDescent="0.25">
      <c r="I12094" s="7"/>
    </row>
    <row r="12095" spans="9:9" x14ac:dyDescent="0.25">
      <c r="I12095" s="7"/>
    </row>
    <row r="12096" spans="9:9" x14ac:dyDescent="0.25">
      <c r="I12096" s="7"/>
    </row>
    <row r="12097" spans="9:9" x14ac:dyDescent="0.25">
      <c r="I12097" s="7"/>
    </row>
    <row r="12098" spans="9:9" x14ac:dyDescent="0.25">
      <c r="I12098" s="7"/>
    </row>
    <row r="12099" spans="9:9" x14ac:dyDescent="0.25">
      <c r="I12099" s="7"/>
    </row>
    <row r="12100" spans="9:9" x14ac:dyDescent="0.25">
      <c r="I12100" s="7"/>
    </row>
    <row r="12101" spans="9:9" x14ac:dyDescent="0.25">
      <c r="I12101" s="7"/>
    </row>
    <row r="12102" spans="9:9" x14ac:dyDescent="0.25">
      <c r="I12102" s="7"/>
    </row>
    <row r="12103" spans="9:9" x14ac:dyDescent="0.25">
      <c r="I12103" s="7"/>
    </row>
    <row r="12104" spans="9:9" x14ac:dyDescent="0.25">
      <c r="I12104" s="7"/>
    </row>
    <row r="12105" spans="9:9" x14ac:dyDescent="0.25">
      <c r="I12105" s="7"/>
    </row>
    <row r="12106" spans="9:9" x14ac:dyDescent="0.25">
      <c r="I12106" s="7"/>
    </row>
    <row r="12107" spans="9:9" x14ac:dyDescent="0.25">
      <c r="I12107" s="7"/>
    </row>
    <row r="12108" spans="9:9" x14ac:dyDescent="0.25">
      <c r="I12108" s="7"/>
    </row>
    <row r="12109" spans="9:9" x14ac:dyDescent="0.25">
      <c r="I12109" s="7"/>
    </row>
    <row r="12110" spans="9:9" x14ac:dyDescent="0.25">
      <c r="I12110" s="7"/>
    </row>
    <row r="12111" spans="9:9" x14ac:dyDescent="0.25">
      <c r="I12111" s="7"/>
    </row>
    <row r="12112" spans="9:9" x14ac:dyDescent="0.25">
      <c r="I12112" s="7"/>
    </row>
    <row r="12113" spans="9:9" x14ac:dyDescent="0.25">
      <c r="I12113" s="7"/>
    </row>
    <row r="12114" spans="9:9" x14ac:dyDescent="0.25">
      <c r="I12114" s="7"/>
    </row>
    <row r="12115" spans="9:9" x14ac:dyDescent="0.25">
      <c r="I12115" s="7"/>
    </row>
    <row r="12116" spans="9:9" x14ac:dyDescent="0.25">
      <c r="I12116" s="7"/>
    </row>
    <row r="12117" spans="9:9" x14ac:dyDescent="0.25">
      <c r="I12117" s="7"/>
    </row>
    <row r="12118" spans="9:9" x14ac:dyDescent="0.25">
      <c r="I12118" s="7"/>
    </row>
    <row r="12119" spans="9:9" x14ac:dyDescent="0.25">
      <c r="I12119" s="7"/>
    </row>
    <row r="12120" spans="9:9" x14ac:dyDescent="0.25">
      <c r="I12120" s="7"/>
    </row>
    <row r="12121" spans="9:9" x14ac:dyDescent="0.25">
      <c r="I12121" s="7"/>
    </row>
    <row r="12122" spans="9:9" x14ac:dyDescent="0.25">
      <c r="I12122" s="7"/>
    </row>
    <row r="12123" spans="9:9" x14ac:dyDescent="0.25">
      <c r="I12123" s="7"/>
    </row>
    <row r="12124" spans="9:9" x14ac:dyDescent="0.25">
      <c r="I12124" s="7"/>
    </row>
    <row r="12125" spans="9:9" x14ac:dyDescent="0.25">
      <c r="I12125" s="7"/>
    </row>
    <row r="12126" spans="9:9" x14ac:dyDescent="0.25">
      <c r="I12126" s="7"/>
    </row>
    <row r="12127" spans="9:9" x14ac:dyDescent="0.25">
      <c r="I12127" s="7"/>
    </row>
    <row r="12128" spans="9:9" x14ac:dyDescent="0.25">
      <c r="I12128" s="7"/>
    </row>
    <row r="12129" spans="9:9" x14ac:dyDescent="0.25">
      <c r="I12129" s="7"/>
    </row>
    <row r="12130" spans="9:9" x14ac:dyDescent="0.25">
      <c r="I12130" s="7"/>
    </row>
    <row r="12131" spans="9:9" x14ac:dyDescent="0.25">
      <c r="I12131" s="7"/>
    </row>
    <row r="12132" spans="9:9" x14ac:dyDescent="0.25">
      <c r="I12132" s="7"/>
    </row>
    <row r="12133" spans="9:9" x14ac:dyDescent="0.25">
      <c r="I12133" s="7"/>
    </row>
    <row r="12134" spans="9:9" x14ac:dyDescent="0.25">
      <c r="I12134" s="7"/>
    </row>
    <row r="12135" spans="9:9" x14ac:dyDescent="0.25">
      <c r="I12135" s="7"/>
    </row>
    <row r="12136" spans="9:9" x14ac:dyDescent="0.25">
      <c r="I12136" s="7"/>
    </row>
    <row r="12137" spans="9:9" x14ac:dyDescent="0.25">
      <c r="I12137" s="7"/>
    </row>
    <row r="12138" spans="9:9" x14ac:dyDescent="0.25">
      <c r="I12138" s="7"/>
    </row>
    <row r="12139" spans="9:9" x14ac:dyDescent="0.25">
      <c r="I12139" s="7"/>
    </row>
    <row r="12140" spans="9:9" x14ac:dyDescent="0.25">
      <c r="I12140" s="7"/>
    </row>
    <row r="12141" spans="9:9" x14ac:dyDescent="0.25">
      <c r="I12141" s="7"/>
    </row>
    <row r="12142" spans="9:9" x14ac:dyDescent="0.25">
      <c r="I12142" s="7"/>
    </row>
    <row r="12143" spans="9:9" x14ac:dyDescent="0.25">
      <c r="I12143" s="7"/>
    </row>
    <row r="12144" spans="9:9" x14ac:dyDescent="0.25">
      <c r="I12144" s="7"/>
    </row>
    <row r="12145" spans="9:9" x14ac:dyDescent="0.25">
      <c r="I12145" s="7"/>
    </row>
    <row r="12146" spans="9:9" x14ac:dyDescent="0.25">
      <c r="I12146" s="7"/>
    </row>
    <row r="12147" spans="9:9" x14ac:dyDescent="0.25">
      <c r="I12147" s="7"/>
    </row>
    <row r="12148" spans="9:9" x14ac:dyDescent="0.25">
      <c r="I12148" s="7"/>
    </row>
    <row r="12149" spans="9:9" x14ac:dyDescent="0.25">
      <c r="I12149" s="7"/>
    </row>
    <row r="12150" spans="9:9" x14ac:dyDescent="0.25">
      <c r="I12150" s="7"/>
    </row>
    <row r="12151" spans="9:9" x14ac:dyDescent="0.25">
      <c r="I12151" s="7"/>
    </row>
    <row r="12152" spans="9:9" x14ac:dyDescent="0.25">
      <c r="I12152" s="7"/>
    </row>
    <row r="12153" spans="9:9" x14ac:dyDescent="0.25">
      <c r="I12153" s="7"/>
    </row>
    <row r="12154" spans="9:9" x14ac:dyDescent="0.25">
      <c r="I12154" s="7"/>
    </row>
    <row r="12155" spans="9:9" x14ac:dyDescent="0.25">
      <c r="I12155" s="7"/>
    </row>
    <row r="12156" spans="9:9" x14ac:dyDescent="0.25">
      <c r="I12156" s="7"/>
    </row>
    <row r="12157" spans="9:9" x14ac:dyDescent="0.25">
      <c r="I12157" s="7"/>
    </row>
    <row r="12158" spans="9:9" x14ac:dyDescent="0.25">
      <c r="I12158" s="7"/>
    </row>
    <row r="12159" spans="9:9" x14ac:dyDescent="0.25">
      <c r="I12159" s="7"/>
    </row>
    <row r="12160" spans="9:9" x14ac:dyDescent="0.25">
      <c r="I12160" s="7"/>
    </row>
    <row r="12161" spans="9:9" x14ac:dyDescent="0.25">
      <c r="I12161" s="7"/>
    </row>
    <row r="12162" spans="9:9" x14ac:dyDescent="0.25">
      <c r="I12162" s="7"/>
    </row>
    <row r="12163" spans="9:9" x14ac:dyDescent="0.25">
      <c r="I12163" s="7"/>
    </row>
    <row r="12164" spans="9:9" x14ac:dyDescent="0.25">
      <c r="I12164" s="7"/>
    </row>
    <row r="12165" spans="9:9" x14ac:dyDescent="0.25">
      <c r="I12165" s="7"/>
    </row>
    <row r="12166" spans="9:9" x14ac:dyDescent="0.25">
      <c r="I12166" s="7"/>
    </row>
    <row r="12167" spans="9:9" x14ac:dyDescent="0.25">
      <c r="I12167" s="7"/>
    </row>
    <row r="12168" spans="9:9" x14ac:dyDescent="0.25">
      <c r="I12168" s="7"/>
    </row>
    <row r="12169" spans="9:9" x14ac:dyDescent="0.25">
      <c r="I12169" s="7"/>
    </row>
    <row r="12170" spans="9:9" x14ac:dyDescent="0.25">
      <c r="I12170" s="7"/>
    </row>
    <row r="12171" spans="9:9" x14ac:dyDescent="0.25">
      <c r="I12171" s="7"/>
    </row>
    <row r="12172" spans="9:9" x14ac:dyDescent="0.25">
      <c r="I12172" s="7"/>
    </row>
    <row r="12173" spans="9:9" x14ac:dyDescent="0.25">
      <c r="I12173" s="7"/>
    </row>
    <row r="12174" spans="9:9" x14ac:dyDescent="0.25">
      <c r="I12174" s="7"/>
    </row>
    <row r="12175" spans="9:9" x14ac:dyDescent="0.25">
      <c r="I12175" s="7"/>
    </row>
    <row r="12176" spans="9:9" x14ac:dyDescent="0.25">
      <c r="I12176" s="7"/>
    </row>
    <row r="12177" spans="9:9" x14ac:dyDescent="0.25">
      <c r="I12177" s="7"/>
    </row>
    <row r="12178" spans="9:9" x14ac:dyDescent="0.25">
      <c r="I12178" s="7"/>
    </row>
    <row r="12179" spans="9:9" x14ac:dyDescent="0.25">
      <c r="I12179" s="7"/>
    </row>
    <row r="12180" spans="9:9" x14ac:dyDescent="0.25">
      <c r="I12180" s="7"/>
    </row>
    <row r="12181" spans="9:9" x14ac:dyDescent="0.25">
      <c r="I12181" s="7"/>
    </row>
    <row r="12182" spans="9:9" x14ac:dyDescent="0.25">
      <c r="I12182" s="7"/>
    </row>
    <row r="12183" spans="9:9" x14ac:dyDescent="0.25">
      <c r="I12183" s="7"/>
    </row>
    <row r="12184" spans="9:9" x14ac:dyDescent="0.25">
      <c r="I12184" s="7"/>
    </row>
    <row r="12185" spans="9:9" x14ac:dyDescent="0.25">
      <c r="I12185" s="7"/>
    </row>
    <row r="12186" spans="9:9" x14ac:dyDescent="0.25">
      <c r="I12186" s="7"/>
    </row>
    <row r="12187" spans="9:9" x14ac:dyDescent="0.25">
      <c r="I12187" s="7"/>
    </row>
    <row r="12188" spans="9:9" x14ac:dyDescent="0.25">
      <c r="I12188" s="7"/>
    </row>
    <row r="12189" spans="9:9" x14ac:dyDescent="0.25">
      <c r="I12189" s="7"/>
    </row>
    <row r="12190" spans="9:9" x14ac:dyDescent="0.25">
      <c r="I12190" s="7"/>
    </row>
    <row r="12191" spans="9:9" x14ac:dyDescent="0.25">
      <c r="I12191" s="7"/>
    </row>
    <row r="12192" spans="9:9" x14ac:dyDescent="0.25">
      <c r="I12192" s="7"/>
    </row>
    <row r="12193" spans="9:9" x14ac:dyDescent="0.25">
      <c r="I12193" s="7"/>
    </row>
    <row r="12194" spans="9:9" x14ac:dyDescent="0.25">
      <c r="I12194" s="7"/>
    </row>
    <row r="12195" spans="9:9" x14ac:dyDescent="0.25">
      <c r="I12195" s="7"/>
    </row>
    <row r="12196" spans="9:9" x14ac:dyDescent="0.25">
      <c r="I12196" s="7"/>
    </row>
    <row r="12197" spans="9:9" x14ac:dyDescent="0.25">
      <c r="I12197" s="7"/>
    </row>
    <row r="12198" spans="9:9" x14ac:dyDescent="0.25">
      <c r="I12198" s="7"/>
    </row>
    <row r="12199" spans="9:9" x14ac:dyDescent="0.25">
      <c r="I12199" s="7"/>
    </row>
    <row r="12200" spans="9:9" x14ac:dyDescent="0.25">
      <c r="I12200" s="7"/>
    </row>
    <row r="12201" spans="9:9" x14ac:dyDescent="0.25">
      <c r="I12201" s="7"/>
    </row>
    <row r="12202" spans="9:9" x14ac:dyDescent="0.25">
      <c r="I12202" s="7"/>
    </row>
    <row r="12203" spans="9:9" x14ac:dyDescent="0.25">
      <c r="I12203" s="7"/>
    </row>
    <row r="12204" spans="9:9" x14ac:dyDescent="0.25">
      <c r="I12204" s="7"/>
    </row>
    <row r="12205" spans="9:9" x14ac:dyDescent="0.25">
      <c r="I12205" s="7"/>
    </row>
    <row r="12206" spans="9:9" x14ac:dyDescent="0.25">
      <c r="I12206" s="7"/>
    </row>
    <row r="12207" spans="9:9" x14ac:dyDescent="0.25">
      <c r="I12207" s="7"/>
    </row>
    <row r="12208" spans="9:9" x14ac:dyDescent="0.25">
      <c r="I12208" s="7"/>
    </row>
    <row r="12209" spans="9:9" x14ac:dyDescent="0.25">
      <c r="I12209" s="7"/>
    </row>
    <row r="12210" spans="9:9" x14ac:dyDescent="0.25">
      <c r="I12210" s="7"/>
    </row>
    <row r="12211" spans="9:9" x14ac:dyDescent="0.25">
      <c r="I12211" s="7"/>
    </row>
    <row r="12212" spans="9:9" x14ac:dyDescent="0.25">
      <c r="I12212" s="7"/>
    </row>
    <row r="12213" spans="9:9" x14ac:dyDescent="0.25">
      <c r="I12213" s="7"/>
    </row>
    <row r="12214" spans="9:9" x14ac:dyDescent="0.25">
      <c r="I12214" s="7"/>
    </row>
    <row r="12215" spans="9:9" x14ac:dyDescent="0.25">
      <c r="I12215" s="7"/>
    </row>
    <row r="12216" spans="9:9" x14ac:dyDescent="0.25">
      <c r="I12216" s="7"/>
    </row>
    <row r="12217" spans="9:9" x14ac:dyDescent="0.25">
      <c r="I12217" s="7"/>
    </row>
    <row r="12218" spans="9:9" x14ac:dyDescent="0.25">
      <c r="I12218" s="7"/>
    </row>
    <row r="12219" spans="9:9" x14ac:dyDescent="0.25">
      <c r="I12219" s="7"/>
    </row>
    <row r="12220" spans="9:9" x14ac:dyDescent="0.25">
      <c r="I12220" s="7"/>
    </row>
    <row r="12221" spans="9:9" x14ac:dyDescent="0.25">
      <c r="I12221" s="7"/>
    </row>
    <row r="12222" spans="9:9" x14ac:dyDescent="0.25">
      <c r="I12222" s="7"/>
    </row>
    <row r="12223" spans="9:9" x14ac:dyDescent="0.25">
      <c r="I12223" s="7"/>
    </row>
    <row r="12224" spans="9:9" x14ac:dyDescent="0.25">
      <c r="I12224" s="7"/>
    </row>
    <row r="12225" spans="9:9" x14ac:dyDescent="0.25">
      <c r="I12225" s="7"/>
    </row>
    <row r="12226" spans="9:9" x14ac:dyDescent="0.25">
      <c r="I12226" s="7"/>
    </row>
    <row r="12227" spans="9:9" x14ac:dyDescent="0.25">
      <c r="I12227" s="7"/>
    </row>
    <row r="12228" spans="9:9" x14ac:dyDescent="0.25">
      <c r="I12228" s="7"/>
    </row>
    <row r="12229" spans="9:9" x14ac:dyDescent="0.25">
      <c r="I12229" s="7"/>
    </row>
    <row r="12230" spans="9:9" x14ac:dyDescent="0.25">
      <c r="I12230" s="7"/>
    </row>
    <row r="12231" spans="9:9" x14ac:dyDescent="0.25">
      <c r="I12231" s="7"/>
    </row>
    <row r="12232" spans="9:9" x14ac:dyDescent="0.25">
      <c r="I12232" s="7"/>
    </row>
    <row r="12233" spans="9:9" x14ac:dyDescent="0.25">
      <c r="I12233" s="7"/>
    </row>
    <row r="12234" spans="9:9" x14ac:dyDescent="0.25">
      <c r="I12234" s="7"/>
    </row>
    <row r="12235" spans="9:9" x14ac:dyDescent="0.25">
      <c r="I12235" s="7"/>
    </row>
    <row r="12236" spans="9:9" x14ac:dyDescent="0.25">
      <c r="I12236" s="7"/>
    </row>
    <row r="12237" spans="9:9" x14ac:dyDescent="0.25">
      <c r="I12237" s="7"/>
    </row>
    <row r="12238" spans="9:9" x14ac:dyDescent="0.25">
      <c r="I12238" s="7"/>
    </row>
    <row r="12239" spans="9:9" x14ac:dyDescent="0.25">
      <c r="I12239" s="7"/>
    </row>
    <row r="12240" spans="9:9" x14ac:dyDescent="0.25">
      <c r="I12240" s="7"/>
    </row>
    <row r="12241" spans="9:9" x14ac:dyDescent="0.25">
      <c r="I12241" s="7"/>
    </row>
    <row r="12242" spans="9:9" x14ac:dyDescent="0.25">
      <c r="I12242" s="7"/>
    </row>
    <row r="12243" spans="9:9" x14ac:dyDescent="0.25">
      <c r="I12243" s="7"/>
    </row>
    <row r="12244" spans="9:9" x14ac:dyDescent="0.25">
      <c r="I12244" s="7"/>
    </row>
    <row r="12245" spans="9:9" x14ac:dyDescent="0.25">
      <c r="I12245" s="7"/>
    </row>
    <row r="12246" spans="9:9" x14ac:dyDescent="0.25">
      <c r="I12246" s="7"/>
    </row>
    <row r="12247" spans="9:9" x14ac:dyDescent="0.25">
      <c r="I12247" s="7"/>
    </row>
    <row r="12248" spans="9:9" x14ac:dyDescent="0.25">
      <c r="I12248" s="7"/>
    </row>
    <row r="12249" spans="9:9" x14ac:dyDescent="0.25">
      <c r="I12249" s="7"/>
    </row>
    <row r="12250" spans="9:9" x14ac:dyDescent="0.25">
      <c r="I12250" s="7"/>
    </row>
    <row r="12251" spans="9:9" x14ac:dyDescent="0.25">
      <c r="I12251" s="7"/>
    </row>
    <row r="12252" spans="9:9" x14ac:dyDescent="0.25">
      <c r="I12252" s="7"/>
    </row>
    <row r="12253" spans="9:9" x14ac:dyDescent="0.25">
      <c r="I12253" s="7"/>
    </row>
    <row r="12254" spans="9:9" x14ac:dyDescent="0.25">
      <c r="I12254" s="7"/>
    </row>
    <row r="12255" spans="9:9" x14ac:dyDescent="0.25">
      <c r="I12255" s="7"/>
    </row>
    <row r="12256" spans="9:9" x14ac:dyDescent="0.25">
      <c r="I12256" s="7"/>
    </row>
    <row r="12257" spans="9:9" x14ac:dyDescent="0.25">
      <c r="I12257" s="7"/>
    </row>
    <row r="12258" spans="9:9" x14ac:dyDescent="0.25">
      <c r="I12258" s="7"/>
    </row>
    <row r="12259" spans="9:9" x14ac:dyDescent="0.25">
      <c r="I12259" s="7"/>
    </row>
    <row r="12260" spans="9:9" x14ac:dyDescent="0.25">
      <c r="I12260" s="7"/>
    </row>
    <row r="12261" spans="9:9" x14ac:dyDescent="0.25">
      <c r="I12261" s="7"/>
    </row>
    <row r="12262" spans="9:9" x14ac:dyDescent="0.25">
      <c r="I12262" s="7"/>
    </row>
    <row r="12263" spans="9:9" x14ac:dyDescent="0.25">
      <c r="I12263" s="7"/>
    </row>
    <row r="12264" spans="9:9" x14ac:dyDescent="0.25">
      <c r="I12264" s="7"/>
    </row>
    <row r="12265" spans="9:9" x14ac:dyDescent="0.25">
      <c r="I12265" s="7"/>
    </row>
    <row r="12266" spans="9:9" x14ac:dyDescent="0.25">
      <c r="I12266" s="7"/>
    </row>
    <row r="12267" spans="9:9" x14ac:dyDescent="0.25">
      <c r="I12267" s="7"/>
    </row>
    <row r="12268" spans="9:9" x14ac:dyDescent="0.25">
      <c r="I12268" s="7"/>
    </row>
    <row r="12269" spans="9:9" x14ac:dyDescent="0.25">
      <c r="I12269" s="7"/>
    </row>
    <row r="12270" spans="9:9" x14ac:dyDescent="0.25">
      <c r="I12270" s="7"/>
    </row>
    <row r="12271" spans="9:9" x14ac:dyDescent="0.25">
      <c r="I12271" s="7"/>
    </row>
    <row r="12272" spans="9:9" x14ac:dyDescent="0.25">
      <c r="I12272" s="7"/>
    </row>
    <row r="12273" spans="9:9" x14ac:dyDescent="0.25">
      <c r="I12273" s="7"/>
    </row>
    <row r="12274" spans="9:9" x14ac:dyDescent="0.25">
      <c r="I12274" s="7"/>
    </row>
    <row r="12275" spans="9:9" x14ac:dyDescent="0.25">
      <c r="I12275" s="7"/>
    </row>
    <row r="12276" spans="9:9" x14ac:dyDescent="0.25">
      <c r="I12276" s="7"/>
    </row>
    <row r="12277" spans="9:9" x14ac:dyDescent="0.25">
      <c r="I12277" s="7"/>
    </row>
    <row r="12278" spans="9:9" x14ac:dyDescent="0.25">
      <c r="I12278" s="7"/>
    </row>
    <row r="12279" spans="9:9" x14ac:dyDescent="0.25">
      <c r="I12279" s="7"/>
    </row>
    <row r="12280" spans="9:9" x14ac:dyDescent="0.25">
      <c r="I12280" s="7"/>
    </row>
    <row r="12281" spans="9:9" x14ac:dyDescent="0.25">
      <c r="I12281" s="7"/>
    </row>
    <row r="12282" spans="9:9" x14ac:dyDescent="0.25">
      <c r="I12282" s="7"/>
    </row>
    <row r="12283" spans="9:9" x14ac:dyDescent="0.25">
      <c r="I12283" s="7"/>
    </row>
    <row r="12284" spans="9:9" x14ac:dyDescent="0.25">
      <c r="I12284" s="7"/>
    </row>
    <row r="12285" spans="9:9" x14ac:dyDescent="0.25">
      <c r="I12285" s="7"/>
    </row>
    <row r="12286" spans="9:9" x14ac:dyDescent="0.25">
      <c r="I12286" s="7"/>
    </row>
    <row r="12287" spans="9:9" x14ac:dyDescent="0.25">
      <c r="I12287" s="7"/>
    </row>
    <row r="12288" spans="9:9" x14ac:dyDescent="0.25">
      <c r="I12288" s="7"/>
    </row>
    <row r="12289" spans="9:9" x14ac:dyDescent="0.25">
      <c r="I12289" s="7"/>
    </row>
    <row r="12290" spans="9:9" x14ac:dyDescent="0.25">
      <c r="I12290" s="7"/>
    </row>
    <row r="12291" spans="9:9" x14ac:dyDescent="0.25">
      <c r="I12291" s="7"/>
    </row>
    <row r="12292" spans="9:9" x14ac:dyDescent="0.25">
      <c r="I12292" s="7"/>
    </row>
    <row r="12293" spans="9:9" x14ac:dyDescent="0.25">
      <c r="I12293" s="7"/>
    </row>
    <row r="12294" spans="9:9" x14ac:dyDescent="0.25">
      <c r="I12294" s="7"/>
    </row>
    <row r="12295" spans="9:9" x14ac:dyDescent="0.25">
      <c r="I12295" s="7"/>
    </row>
    <row r="12296" spans="9:9" x14ac:dyDescent="0.25">
      <c r="I12296" s="7"/>
    </row>
    <row r="12297" spans="9:9" x14ac:dyDescent="0.25">
      <c r="I12297" s="7"/>
    </row>
    <row r="12298" spans="9:9" x14ac:dyDescent="0.25">
      <c r="I12298" s="7"/>
    </row>
    <row r="12299" spans="9:9" x14ac:dyDescent="0.25">
      <c r="I12299" s="7"/>
    </row>
    <row r="12300" spans="9:9" x14ac:dyDescent="0.25">
      <c r="I12300" s="7"/>
    </row>
    <row r="12301" spans="9:9" x14ac:dyDescent="0.25">
      <c r="I12301" s="7"/>
    </row>
    <row r="12302" spans="9:9" x14ac:dyDescent="0.25">
      <c r="I12302" s="7"/>
    </row>
    <row r="12303" spans="9:9" x14ac:dyDescent="0.25">
      <c r="I12303" s="7"/>
    </row>
    <row r="12304" spans="9:9" x14ac:dyDescent="0.25">
      <c r="I12304" s="7"/>
    </row>
    <row r="12305" spans="9:9" x14ac:dyDescent="0.25">
      <c r="I12305" s="7"/>
    </row>
    <row r="12306" spans="9:9" x14ac:dyDescent="0.25">
      <c r="I12306" s="7"/>
    </row>
    <row r="12307" spans="9:9" x14ac:dyDescent="0.25">
      <c r="I12307" s="7"/>
    </row>
    <row r="12308" spans="9:9" x14ac:dyDescent="0.25">
      <c r="I12308" s="7"/>
    </row>
    <row r="12309" spans="9:9" x14ac:dyDescent="0.25">
      <c r="I12309" s="7"/>
    </row>
    <row r="12310" spans="9:9" x14ac:dyDescent="0.25">
      <c r="I12310" s="7"/>
    </row>
    <row r="12311" spans="9:9" x14ac:dyDescent="0.25">
      <c r="I12311" s="7"/>
    </row>
    <row r="12312" spans="9:9" x14ac:dyDescent="0.25">
      <c r="I12312" s="7"/>
    </row>
    <row r="12313" spans="9:9" x14ac:dyDescent="0.25">
      <c r="I12313" s="7"/>
    </row>
    <row r="12314" spans="9:9" x14ac:dyDescent="0.25">
      <c r="I12314" s="7"/>
    </row>
    <row r="12315" spans="9:9" x14ac:dyDescent="0.25">
      <c r="I12315" s="7"/>
    </row>
    <row r="12316" spans="9:9" x14ac:dyDescent="0.25">
      <c r="I12316" s="7"/>
    </row>
    <row r="12317" spans="9:9" x14ac:dyDescent="0.25">
      <c r="I12317" s="7"/>
    </row>
    <row r="12318" spans="9:9" x14ac:dyDescent="0.25">
      <c r="I12318" s="7"/>
    </row>
    <row r="12319" spans="9:9" x14ac:dyDescent="0.25">
      <c r="I12319" s="7"/>
    </row>
    <row r="12320" spans="9:9" x14ac:dyDescent="0.25">
      <c r="I12320" s="7"/>
    </row>
    <row r="12321" spans="9:9" x14ac:dyDescent="0.25">
      <c r="I12321" s="7"/>
    </row>
    <row r="12322" spans="9:9" x14ac:dyDescent="0.25">
      <c r="I12322" s="7"/>
    </row>
    <row r="12323" spans="9:9" x14ac:dyDescent="0.25">
      <c r="I12323" s="7"/>
    </row>
    <row r="12324" spans="9:9" x14ac:dyDescent="0.25">
      <c r="I12324" s="7"/>
    </row>
    <row r="12325" spans="9:9" x14ac:dyDescent="0.25">
      <c r="I12325" s="7"/>
    </row>
    <row r="12326" spans="9:9" x14ac:dyDescent="0.25">
      <c r="I12326" s="7"/>
    </row>
    <row r="12327" spans="9:9" x14ac:dyDescent="0.25">
      <c r="I12327" s="7"/>
    </row>
    <row r="12328" spans="9:9" x14ac:dyDescent="0.25">
      <c r="I12328" s="7"/>
    </row>
    <row r="12329" spans="9:9" x14ac:dyDescent="0.25">
      <c r="I12329" s="7"/>
    </row>
    <row r="12330" spans="9:9" x14ac:dyDescent="0.25">
      <c r="I12330" s="7"/>
    </row>
    <row r="12331" spans="9:9" x14ac:dyDescent="0.25">
      <c r="I12331" s="7"/>
    </row>
    <row r="12332" spans="9:9" x14ac:dyDescent="0.25">
      <c r="I12332" s="7"/>
    </row>
    <row r="12333" spans="9:9" x14ac:dyDescent="0.25">
      <c r="I12333" s="7"/>
    </row>
    <row r="12334" spans="9:9" x14ac:dyDescent="0.25">
      <c r="I12334" s="7"/>
    </row>
    <row r="12335" spans="9:9" x14ac:dyDescent="0.25">
      <c r="I12335" s="7"/>
    </row>
    <row r="12336" spans="9:9" x14ac:dyDescent="0.25">
      <c r="I12336" s="7"/>
    </row>
    <row r="12337" spans="9:9" x14ac:dyDescent="0.25">
      <c r="I12337" s="7"/>
    </row>
    <row r="12338" spans="9:9" x14ac:dyDescent="0.25">
      <c r="I12338" s="7"/>
    </row>
    <row r="12339" spans="9:9" x14ac:dyDescent="0.25">
      <c r="I12339" s="7"/>
    </row>
    <row r="12340" spans="9:9" x14ac:dyDescent="0.25">
      <c r="I12340" s="7"/>
    </row>
    <row r="12341" spans="9:9" x14ac:dyDescent="0.25">
      <c r="I12341" s="7"/>
    </row>
    <row r="12342" spans="9:9" x14ac:dyDescent="0.25">
      <c r="I12342" s="7"/>
    </row>
    <row r="12343" spans="9:9" x14ac:dyDescent="0.25">
      <c r="I12343" s="7"/>
    </row>
    <row r="12344" spans="9:9" x14ac:dyDescent="0.25">
      <c r="I12344" s="7"/>
    </row>
    <row r="12345" spans="9:9" x14ac:dyDescent="0.25">
      <c r="I12345" s="7"/>
    </row>
    <row r="12346" spans="9:9" x14ac:dyDescent="0.25">
      <c r="I12346" s="7"/>
    </row>
    <row r="12347" spans="9:9" x14ac:dyDescent="0.25">
      <c r="I12347" s="7"/>
    </row>
    <row r="12348" spans="9:9" x14ac:dyDescent="0.25">
      <c r="I12348" s="7"/>
    </row>
    <row r="12349" spans="9:9" x14ac:dyDescent="0.25">
      <c r="I12349" s="7"/>
    </row>
    <row r="12350" spans="9:9" x14ac:dyDescent="0.25">
      <c r="I12350" s="7"/>
    </row>
    <row r="12351" spans="9:9" x14ac:dyDescent="0.25">
      <c r="I12351" s="7"/>
    </row>
    <row r="12352" spans="9:9" x14ac:dyDescent="0.25">
      <c r="I12352" s="7"/>
    </row>
    <row r="12353" spans="9:9" x14ac:dyDescent="0.25">
      <c r="I12353" s="7"/>
    </row>
    <row r="12354" spans="9:9" x14ac:dyDescent="0.25">
      <c r="I12354" s="7"/>
    </row>
    <row r="12355" spans="9:9" x14ac:dyDescent="0.25">
      <c r="I12355" s="7"/>
    </row>
    <row r="12356" spans="9:9" x14ac:dyDescent="0.25">
      <c r="I12356" s="7"/>
    </row>
    <row r="12357" spans="9:9" x14ac:dyDescent="0.25">
      <c r="I12357" s="7"/>
    </row>
    <row r="12358" spans="9:9" x14ac:dyDescent="0.25">
      <c r="I12358" s="7"/>
    </row>
    <row r="12359" spans="9:9" x14ac:dyDescent="0.25">
      <c r="I12359" s="7"/>
    </row>
    <row r="12360" spans="9:9" x14ac:dyDescent="0.25">
      <c r="I12360" s="7"/>
    </row>
    <row r="12361" spans="9:9" x14ac:dyDescent="0.25">
      <c r="I12361" s="7"/>
    </row>
    <row r="12362" spans="9:9" x14ac:dyDescent="0.25">
      <c r="I12362" s="7"/>
    </row>
    <row r="12363" spans="9:9" x14ac:dyDescent="0.25">
      <c r="I12363" s="7"/>
    </row>
    <row r="12364" spans="9:9" x14ac:dyDescent="0.25">
      <c r="I12364" s="7"/>
    </row>
    <row r="12365" spans="9:9" x14ac:dyDescent="0.25">
      <c r="I12365" s="7"/>
    </row>
    <row r="12366" spans="9:9" x14ac:dyDescent="0.25">
      <c r="I12366" s="7"/>
    </row>
    <row r="12367" spans="9:9" x14ac:dyDescent="0.25">
      <c r="I12367" s="7"/>
    </row>
    <row r="12368" spans="9:9" x14ac:dyDescent="0.25">
      <c r="I12368" s="7"/>
    </row>
    <row r="12369" spans="9:9" x14ac:dyDescent="0.25">
      <c r="I12369" s="7"/>
    </row>
    <row r="12370" spans="9:9" x14ac:dyDescent="0.25">
      <c r="I12370" s="7"/>
    </row>
    <row r="12371" spans="9:9" x14ac:dyDescent="0.25">
      <c r="I12371" s="7"/>
    </row>
    <row r="12372" spans="9:9" x14ac:dyDescent="0.25">
      <c r="I12372" s="7"/>
    </row>
    <row r="12373" spans="9:9" x14ac:dyDescent="0.25">
      <c r="I12373" s="7"/>
    </row>
    <row r="12374" spans="9:9" x14ac:dyDescent="0.25">
      <c r="I12374" s="7"/>
    </row>
    <row r="12375" spans="9:9" x14ac:dyDescent="0.25">
      <c r="I12375" s="7"/>
    </row>
    <row r="12376" spans="9:9" x14ac:dyDescent="0.25">
      <c r="I12376" s="7"/>
    </row>
    <row r="12377" spans="9:9" x14ac:dyDescent="0.25">
      <c r="I12377" s="7"/>
    </row>
    <row r="12378" spans="9:9" x14ac:dyDescent="0.25">
      <c r="I12378" s="7"/>
    </row>
  </sheetData>
  <sheetProtection algorithmName="SHA-512" hashValue="m8a4tVmq2y7vQ4jmsyffHzmIcIcz4hk/ovERoGn4tPkj+yRfJlW1PFqkYEJvaF2ah2RpB0P7YCMZSLNbVwbqFw==" saltValue="GyYWxMpJxUMRWlXJBZa0Ow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 tint="0.59999389629810485"/>
    <pageSetUpPr fitToPage="1"/>
  </sheetPr>
  <dimension ref="B1:K170"/>
  <sheetViews>
    <sheetView showGridLines="0" zoomScaleNormal="100" workbookViewId="0"/>
  </sheetViews>
  <sheetFormatPr defaultRowHeight="15" x14ac:dyDescent="0.25"/>
  <cols>
    <col min="1" max="1" width="9.140625" style="34"/>
    <col min="2" max="2" width="16.85546875" style="34" customWidth="1"/>
    <col min="3" max="3" width="31.140625" style="34" customWidth="1"/>
    <col min="4" max="6" width="9.140625" style="34"/>
    <col min="7" max="7" width="27.28515625" style="34" customWidth="1"/>
    <col min="8" max="8" width="14.42578125" style="77" customWidth="1"/>
    <col min="9" max="10" width="14.42578125" style="34" customWidth="1"/>
    <col min="11" max="16384" width="9.140625" style="34"/>
  </cols>
  <sheetData>
    <row r="1" spans="2:10" ht="15.75" thickBot="1" x14ac:dyDescent="0.3">
      <c r="H1" s="34"/>
    </row>
    <row r="2" spans="2:10" ht="15.75" customHeight="1" thickTop="1" x14ac:dyDescent="0.25">
      <c r="B2" s="239"/>
      <c r="C2" s="240"/>
      <c r="D2" s="240"/>
      <c r="E2" s="240"/>
      <c r="F2" s="179"/>
      <c r="G2" s="179"/>
      <c r="H2" s="178"/>
      <c r="I2" s="178"/>
      <c r="J2" s="80" t="s">
        <v>3</v>
      </c>
    </row>
    <row r="3" spans="2:10" ht="15.75" customHeight="1" x14ac:dyDescent="0.25">
      <c r="B3" s="241"/>
      <c r="C3" s="242"/>
      <c r="D3" s="242"/>
      <c r="E3" s="242"/>
      <c r="F3" s="181"/>
      <c r="G3" s="181"/>
      <c r="H3" s="84"/>
      <c r="I3" s="84"/>
      <c r="J3" s="83" t="s">
        <v>2</v>
      </c>
    </row>
    <row r="4" spans="2:10" ht="15.75" customHeight="1" x14ac:dyDescent="0.25">
      <c r="B4" s="241"/>
      <c r="C4" s="242"/>
      <c r="D4" s="242"/>
      <c r="E4" s="242"/>
      <c r="F4" s="181"/>
      <c r="G4" s="181"/>
      <c r="H4" s="84"/>
      <c r="I4" s="84"/>
      <c r="J4" s="83" t="s">
        <v>4</v>
      </c>
    </row>
    <row r="5" spans="2:10" ht="15.75" customHeight="1" x14ac:dyDescent="0.25">
      <c r="B5" s="241"/>
      <c r="C5" s="242"/>
      <c r="D5" s="242"/>
      <c r="E5" s="242"/>
      <c r="F5" s="181"/>
      <c r="G5" s="181"/>
      <c r="H5" s="84"/>
      <c r="I5" s="84"/>
      <c r="J5" s="83" t="s">
        <v>0</v>
      </c>
    </row>
    <row r="6" spans="2:10" ht="15.75" customHeight="1" x14ac:dyDescent="0.25">
      <c r="B6" s="241"/>
      <c r="C6" s="242"/>
      <c r="D6" s="242"/>
      <c r="E6" s="242"/>
      <c r="F6" s="181"/>
      <c r="G6" s="181"/>
      <c r="H6" s="84"/>
      <c r="I6" s="84"/>
      <c r="J6" s="83" t="s">
        <v>5</v>
      </c>
    </row>
    <row r="7" spans="2:10" ht="15.75" customHeight="1" x14ac:dyDescent="0.25">
      <c r="B7" s="241"/>
      <c r="C7" s="242"/>
      <c r="D7" s="242"/>
      <c r="E7" s="242"/>
      <c r="F7" s="181"/>
      <c r="G7" s="181"/>
      <c r="H7" s="84"/>
      <c r="I7" s="84"/>
      <c r="J7" s="83" t="s">
        <v>123</v>
      </c>
    </row>
    <row r="8" spans="2:10" ht="15.75" customHeight="1" x14ac:dyDescent="0.25">
      <c r="B8" s="135"/>
      <c r="C8" s="84"/>
      <c r="D8" s="84"/>
      <c r="E8" s="84"/>
      <c r="F8" s="84"/>
      <c r="G8" s="84"/>
      <c r="H8" s="84"/>
      <c r="I8" s="84"/>
      <c r="J8" s="83" t="s">
        <v>8</v>
      </c>
    </row>
    <row r="9" spans="2:10" ht="18" customHeight="1" thickBot="1" x14ac:dyDescent="0.3">
      <c r="B9" s="136"/>
      <c r="C9" s="87"/>
      <c r="D9" s="87"/>
      <c r="E9" s="87"/>
      <c r="F9" s="84"/>
      <c r="G9" s="84"/>
      <c r="H9" s="84"/>
      <c r="I9" s="84"/>
      <c r="J9" s="88" t="s">
        <v>1</v>
      </c>
    </row>
    <row r="10" spans="2:10" ht="17.25" customHeight="1" thickTop="1" thickBot="1" x14ac:dyDescent="0.3">
      <c r="B10" s="89" t="s">
        <v>124</v>
      </c>
      <c r="C10" s="90" t="str">
        <f>IF(ISBLANK('Material Detail'!C10),"",'Material Detail'!C10)</f>
        <v>Our Job Number</v>
      </c>
      <c r="D10" s="137"/>
      <c r="E10" s="138"/>
      <c r="F10" s="138"/>
      <c r="G10" s="138"/>
      <c r="H10" s="138"/>
      <c r="I10" s="138"/>
      <c r="J10" s="139"/>
    </row>
    <row r="11" spans="2:10" ht="17.25" customHeight="1" thickBot="1" x14ac:dyDescent="0.3">
      <c r="B11" s="95" t="s">
        <v>89</v>
      </c>
      <c r="C11" s="96" t="str">
        <f>IF(ISBLANK('Material Detail'!C11),"",'Material Detail'!C11)</f>
        <v>Our Customer</v>
      </c>
      <c r="D11" s="102"/>
      <c r="E11" s="51"/>
      <c r="F11" s="51"/>
      <c r="G11" s="51"/>
      <c r="H11" s="51"/>
      <c r="I11" s="51"/>
      <c r="J11" s="103"/>
    </row>
    <row r="12" spans="2:10" ht="17.25" customHeight="1" thickBot="1" x14ac:dyDescent="0.3">
      <c r="B12" s="95" t="s">
        <v>88</v>
      </c>
      <c r="C12" s="96" t="str">
        <f>IF(ISBLANK('Material Detail'!C12),"",'Material Detail'!C12)</f>
        <v>Our Contact</v>
      </c>
      <c r="D12" s="102"/>
      <c r="E12" s="51"/>
      <c r="F12" s="51"/>
      <c r="G12" s="51"/>
      <c r="H12" s="51"/>
      <c r="I12" s="51"/>
      <c r="J12" s="103"/>
    </row>
    <row r="13" spans="2:10" ht="16.5" customHeight="1" x14ac:dyDescent="0.25">
      <c r="B13" s="100"/>
      <c r="C13" s="101" t="str">
        <f>IF(ISBLANK('Material Detail'!C13),"",'Material Detail'!C13)</f>
        <v>Site Address 1</v>
      </c>
      <c r="D13" s="102"/>
      <c r="E13" s="51"/>
      <c r="F13" s="51"/>
      <c r="G13" s="51"/>
      <c r="H13" s="51"/>
      <c r="I13" s="51"/>
      <c r="J13" s="103"/>
    </row>
    <row r="14" spans="2:10" ht="16.5" customHeight="1" x14ac:dyDescent="0.25">
      <c r="B14" s="140"/>
      <c r="C14" s="104" t="str">
        <f>IF(ISBLANK('Material Detail'!C14),"",'Material Detail'!C14)</f>
        <v>Site Address 2</v>
      </c>
      <c r="D14" s="102"/>
      <c r="E14" s="51"/>
      <c r="F14" s="51"/>
      <c r="G14" s="51"/>
      <c r="H14" s="51"/>
      <c r="I14" s="51"/>
      <c r="J14" s="103"/>
    </row>
    <row r="15" spans="2:10" ht="16.5" customHeight="1" x14ac:dyDescent="0.25">
      <c r="B15" s="141" t="s">
        <v>122</v>
      </c>
      <c r="C15" s="104" t="str">
        <f>IF(ISBLANK('Material Detail'!C15),"",'Material Detail'!C15)</f>
        <v>City/Town</v>
      </c>
      <c r="D15" s="102"/>
      <c r="E15" s="51"/>
      <c r="F15" s="51"/>
      <c r="G15" s="51"/>
      <c r="H15" s="51"/>
      <c r="I15" s="51"/>
      <c r="J15" s="103"/>
    </row>
    <row r="16" spans="2:10" ht="16.5" customHeight="1" x14ac:dyDescent="0.25">
      <c r="B16" s="140"/>
      <c r="C16" s="104" t="str">
        <f>IF(ISBLANK('Material Detail'!C16),"",'Material Detail'!C16)</f>
        <v>Post Code</v>
      </c>
      <c r="D16" s="102"/>
      <c r="E16" s="51"/>
      <c r="F16" s="51"/>
      <c r="G16" s="51"/>
      <c r="H16" s="51"/>
      <c r="I16" s="51"/>
      <c r="J16" s="103"/>
    </row>
    <row r="17" spans="2:11" ht="16.5" customHeight="1" thickBot="1" x14ac:dyDescent="0.3">
      <c r="B17" s="105"/>
      <c r="C17" s="106" t="str">
        <f>IF(ISBLANK('Material Detail'!C17),"",'Material Detail'!C17)</f>
        <v/>
      </c>
      <c r="D17" s="107"/>
      <c r="E17" s="108"/>
      <c r="F17" s="108"/>
      <c r="G17" s="108"/>
      <c r="H17" s="108"/>
      <c r="I17" s="108"/>
      <c r="J17" s="109"/>
    </row>
    <row r="18" spans="2:11" ht="16.5" thickTop="1" thickBot="1" x14ac:dyDescent="0.3">
      <c r="H18" s="34"/>
    </row>
    <row r="19" spans="2:11" ht="15.75" customHeight="1" thickTop="1" x14ac:dyDescent="0.25">
      <c r="B19" s="243" t="s">
        <v>128</v>
      </c>
      <c r="C19" s="244"/>
      <c r="D19" s="244"/>
      <c r="E19" s="244"/>
      <c r="F19" s="244"/>
      <c r="G19" s="244"/>
      <c r="H19" s="244"/>
      <c r="I19" s="244"/>
      <c r="J19" s="245"/>
    </row>
    <row r="20" spans="2:11" ht="15.75" customHeight="1" thickBot="1" x14ac:dyDescent="0.3">
      <c r="B20" s="246"/>
      <c r="C20" s="247"/>
      <c r="D20" s="247"/>
      <c r="E20" s="247"/>
      <c r="F20" s="247"/>
      <c r="G20" s="247"/>
      <c r="H20" s="247"/>
      <c r="I20" s="247"/>
      <c r="J20" s="248"/>
    </row>
    <row r="21" spans="2:11" ht="16.5" thickTop="1" thickBot="1" x14ac:dyDescent="0.3">
      <c r="H21" s="34"/>
    </row>
    <row r="22" spans="2:11" ht="22.5" thickTop="1" thickBot="1" x14ac:dyDescent="0.3">
      <c r="B22" s="110" t="s">
        <v>126</v>
      </c>
      <c r="C22" s="189"/>
      <c r="D22" s="189"/>
      <c r="E22" s="189"/>
      <c r="F22" s="189"/>
      <c r="G22" s="189"/>
      <c r="H22" s="199" t="s">
        <v>164</v>
      </c>
      <c r="I22" s="199" t="s">
        <v>21</v>
      </c>
      <c r="J22" s="190" t="s">
        <v>127</v>
      </c>
    </row>
    <row r="23" spans="2:11" s="48" customFormat="1" ht="19.5" customHeight="1" x14ac:dyDescent="0.25">
      <c r="B23" s="186" t="s">
        <v>501</v>
      </c>
      <c r="C23" s="187"/>
      <c r="D23" s="187"/>
      <c r="E23" s="187"/>
      <c r="F23" s="187"/>
      <c r="G23" s="187"/>
      <c r="H23" s="203">
        <f>SUMIF('Material Detail'!$D$25:$D$307,'Material Rates'!B23,'Material Detail'!$G$25:$G$307)</f>
        <v>5.5452770100000004</v>
      </c>
      <c r="I23" s="200" t="str">
        <f>VLOOKUP('Material Rates'!B23,'Material Detail'!D$25:$I$307,2,FALSE)</f>
        <v>EA</v>
      </c>
      <c r="J23" s="188">
        <v>22.72</v>
      </c>
      <c r="K23" s="116"/>
    </row>
    <row r="24" spans="2:11" s="48" customFormat="1" ht="19.5" customHeight="1" x14ac:dyDescent="0.25">
      <c r="B24" s="182" t="s">
        <v>425</v>
      </c>
      <c r="C24" s="183"/>
      <c r="D24" s="183"/>
      <c r="E24" s="183"/>
      <c r="F24" s="183"/>
      <c r="G24" s="183"/>
      <c r="H24" s="204">
        <f>SUMIF('Material Detail'!$D$25:$D$307,'Material Rates'!B24,'Material Detail'!$G$25:$G$307)</f>
        <v>2</v>
      </c>
      <c r="I24" s="201" t="str">
        <f>VLOOKUP('Material Rates'!B24,'Material Detail'!D$25:$I$307,2,FALSE)</f>
        <v>Each</v>
      </c>
      <c r="J24" s="185">
        <v>376</v>
      </c>
      <c r="K24" s="116"/>
    </row>
    <row r="25" spans="2:11" s="48" customFormat="1" ht="19.5" customHeight="1" x14ac:dyDescent="0.25">
      <c r="B25" s="182" t="s">
        <v>427</v>
      </c>
      <c r="C25" s="183"/>
      <c r="D25" s="183"/>
      <c r="E25" s="183"/>
      <c r="F25" s="183"/>
      <c r="G25" s="183"/>
      <c r="H25" s="204">
        <f>SUMIF('Material Detail'!$D$25:$D$307,'Material Rates'!B25,'Material Detail'!$G$25:$G$307)</f>
        <v>2</v>
      </c>
      <c r="I25" s="201" t="str">
        <f>VLOOKUP('Material Rates'!B25,'Material Detail'!D$25:$I$307,2,FALSE)</f>
        <v>EA</v>
      </c>
      <c r="J25" s="185">
        <v>226</v>
      </c>
      <c r="K25" s="116"/>
    </row>
    <row r="26" spans="2:11" s="48" customFormat="1" ht="19.5" customHeight="1" x14ac:dyDescent="0.25">
      <c r="B26" s="182" t="s">
        <v>426</v>
      </c>
      <c r="C26" s="183"/>
      <c r="D26" s="183"/>
      <c r="E26" s="183"/>
      <c r="F26" s="183"/>
      <c r="G26" s="183"/>
      <c r="H26" s="204">
        <f>SUMIF('Material Detail'!$D$25:$D$307,'Material Rates'!B26,'Material Detail'!$G$25:$G$307)</f>
        <v>2</v>
      </c>
      <c r="I26" s="201" t="str">
        <f>VLOOKUP('Material Rates'!B26,'Material Detail'!D$25:$I$307,2,FALSE)</f>
        <v>Each</v>
      </c>
      <c r="J26" s="185">
        <v>349</v>
      </c>
      <c r="K26" s="116"/>
    </row>
    <row r="27" spans="2:11" s="48" customFormat="1" ht="19.5" customHeight="1" x14ac:dyDescent="0.25">
      <c r="B27" s="182" t="s">
        <v>490</v>
      </c>
      <c r="C27" s="183"/>
      <c r="D27" s="183"/>
      <c r="E27" s="183"/>
      <c r="F27" s="183"/>
      <c r="G27" s="183"/>
      <c r="H27" s="204">
        <f>SUMIF('Material Detail'!$D$25:$D$307,'Material Rates'!B27,'Material Detail'!$G$25:$G$307)</f>
        <v>5.34065592375</v>
      </c>
      <c r="I27" s="201" t="str">
        <f>VLOOKUP('Material Rates'!B27,'Material Detail'!D$25:$I$307,2,FALSE)</f>
        <v>EA</v>
      </c>
      <c r="J27" s="185">
        <v>17.82</v>
      </c>
      <c r="K27" s="116"/>
    </row>
    <row r="28" spans="2:11" s="48" customFormat="1" ht="19.5" customHeight="1" x14ac:dyDescent="0.25">
      <c r="B28" s="182" t="s">
        <v>531</v>
      </c>
      <c r="C28" s="183"/>
      <c r="D28" s="183"/>
      <c r="E28" s="183"/>
      <c r="F28" s="183"/>
      <c r="G28" s="183"/>
      <c r="H28" s="204">
        <f>SUMIF('Material Detail'!$D$25:$D$307,'Material Rates'!B28,'Material Detail'!$G$25:$G$307)</f>
        <v>0.48375000000000001</v>
      </c>
      <c r="I28" s="201" t="str">
        <f>VLOOKUP('Material Rates'!B28,'Material Detail'!D$25:$I$307,2,FALSE)</f>
        <v>Each</v>
      </c>
      <c r="J28" s="185">
        <v>4.0999999999999996</v>
      </c>
      <c r="K28" s="116"/>
    </row>
    <row r="29" spans="2:11" s="48" customFormat="1" ht="19.5" customHeight="1" x14ac:dyDescent="0.25">
      <c r="B29" s="182" t="s">
        <v>200</v>
      </c>
      <c r="C29" s="183"/>
      <c r="D29" s="183"/>
      <c r="E29" s="183"/>
      <c r="F29" s="183"/>
      <c r="G29" s="183"/>
      <c r="H29" s="204">
        <f>SUMIF('Material Detail'!$D$25:$D$307,'Material Rates'!B29,'Material Detail'!$G$25:$G$307)</f>
        <v>57.040226935977415</v>
      </c>
      <c r="I29" s="201" t="str">
        <f>VLOOKUP('Material Rates'!B29,'Material Detail'!D$25:$I$307,2,FALSE)</f>
        <v>Each</v>
      </c>
      <c r="J29" s="185">
        <v>5.7</v>
      </c>
      <c r="K29" s="116"/>
    </row>
    <row r="30" spans="2:11" s="48" customFormat="1" ht="19.5" customHeight="1" x14ac:dyDescent="0.25">
      <c r="B30" s="182" t="s">
        <v>454</v>
      </c>
      <c r="C30" s="183"/>
      <c r="D30" s="183"/>
      <c r="E30" s="183"/>
      <c r="F30" s="183"/>
      <c r="G30" s="183"/>
      <c r="H30" s="204">
        <f>SUMIF('Material Detail'!$D$25:$D$307,'Material Rates'!B30,'Material Detail'!$G$25:$G$307)</f>
        <v>21.944861961000004</v>
      </c>
      <c r="I30" s="201" t="str">
        <f>VLOOKUP('Material Rates'!B30,'Material Detail'!D$25:$I$307,2,FALSE)</f>
        <v>Each</v>
      </c>
      <c r="J30" s="185">
        <v>7.1</v>
      </c>
      <c r="K30" s="116"/>
    </row>
    <row r="31" spans="2:11" s="48" customFormat="1" ht="19.5" customHeight="1" x14ac:dyDescent="0.25">
      <c r="B31" s="182" t="s">
        <v>521</v>
      </c>
      <c r="C31" s="183"/>
      <c r="D31" s="183"/>
      <c r="E31" s="183"/>
      <c r="F31" s="183"/>
      <c r="G31" s="183"/>
      <c r="H31" s="204">
        <f>SUMIF('Material Detail'!$D$25:$D$307,'Material Rates'!B31,'Material Detail'!$G$25:$G$307)</f>
        <v>2</v>
      </c>
      <c r="I31" s="201" t="str">
        <f>VLOOKUP('Material Rates'!B31,'Material Detail'!D$25:$I$307,2,FALSE)</f>
        <v>Each</v>
      </c>
      <c r="J31" s="185">
        <v>3.1</v>
      </c>
      <c r="K31" s="116"/>
    </row>
    <row r="32" spans="2:11" s="48" customFormat="1" ht="19.5" customHeight="1" x14ac:dyDescent="0.25">
      <c r="B32" s="182" t="s">
        <v>390</v>
      </c>
      <c r="C32" s="183"/>
      <c r="D32" s="183"/>
      <c r="E32" s="183"/>
      <c r="F32" s="183"/>
      <c r="G32" s="183"/>
      <c r="H32" s="204">
        <f>SUMIF('Material Detail'!$D$25:$D$307,'Material Rates'!B32,'Material Detail'!$G$25:$G$307)</f>
        <v>0.24543931678368397</v>
      </c>
      <c r="I32" s="201" t="str">
        <f>VLOOKUP('Material Rates'!B32,'Material Detail'!D$25:$I$307,2,FALSE)</f>
        <v>Each</v>
      </c>
      <c r="J32" s="185">
        <v>50</v>
      </c>
      <c r="K32" s="116"/>
    </row>
    <row r="33" spans="2:11" s="48" customFormat="1" ht="19.5" customHeight="1" x14ac:dyDescent="0.25">
      <c r="B33" s="182" t="s">
        <v>409</v>
      </c>
      <c r="C33" s="183"/>
      <c r="D33" s="183"/>
      <c r="E33" s="183"/>
      <c r="F33" s="183"/>
      <c r="G33" s="183"/>
      <c r="H33" s="204">
        <f>SUMIF('Material Detail'!$D$25:$D$307,'Material Rates'!B33,'Material Detail'!$G$25:$G$307)</f>
        <v>1.2438411849825894</v>
      </c>
      <c r="I33" s="201" t="str">
        <f>VLOOKUP('Material Rates'!B33,'Material Detail'!D$25:$I$307,2,FALSE)</f>
        <v>Each</v>
      </c>
      <c r="J33" s="185">
        <v>94</v>
      </c>
      <c r="K33" s="116"/>
    </row>
    <row r="34" spans="2:11" s="48" customFormat="1" ht="19.5" customHeight="1" x14ac:dyDescent="0.25">
      <c r="B34" s="182" t="s">
        <v>266</v>
      </c>
      <c r="C34" s="183"/>
      <c r="D34" s="183"/>
      <c r="E34" s="183"/>
      <c r="F34" s="183"/>
      <c r="G34" s="183"/>
      <c r="H34" s="204">
        <f>SUMIF('Material Detail'!$D$25:$D$307,'Material Rates'!B34,'Material Detail'!$G$25:$G$307)</f>
        <v>293.70074999999997</v>
      </c>
      <c r="I34" s="201" t="str">
        <f>VLOOKUP('Material Rates'!B34,'Material Detail'!D$25:$I$307,2,FALSE)</f>
        <v>Each</v>
      </c>
      <c r="J34" s="185">
        <v>0.3</v>
      </c>
      <c r="K34" s="116"/>
    </row>
    <row r="35" spans="2:11" s="48" customFormat="1" ht="19.5" customHeight="1" x14ac:dyDescent="0.25">
      <c r="B35" s="182" t="s">
        <v>202</v>
      </c>
      <c r="C35" s="183"/>
      <c r="D35" s="183"/>
      <c r="E35" s="183"/>
      <c r="F35" s="183"/>
      <c r="G35" s="183"/>
      <c r="H35" s="204">
        <f>SUMIF('Material Detail'!$D$25:$D$307,'Material Rates'!B35,'Material Detail'!$G$25:$G$307)</f>
        <v>4.9834050031284711</v>
      </c>
      <c r="I35" s="201" t="str">
        <f>VLOOKUP('Material Rates'!B35,'Material Detail'!D$25:$I$307,2,FALSE)</f>
        <v>Each</v>
      </c>
      <c r="J35" s="185">
        <v>53</v>
      </c>
      <c r="K35" s="116"/>
    </row>
    <row r="36" spans="2:11" s="48" customFormat="1" ht="19.5" customHeight="1" x14ac:dyDescent="0.25">
      <c r="B36" s="182" t="s">
        <v>513</v>
      </c>
      <c r="C36" s="183"/>
      <c r="D36" s="183"/>
      <c r="E36" s="183"/>
      <c r="F36" s="183"/>
      <c r="G36" s="183"/>
      <c r="H36" s="204">
        <f>SUMIF('Material Detail'!$D$25:$D$307,'Material Rates'!B36,'Material Detail'!$G$25:$G$307)</f>
        <v>12</v>
      </c>
      <c r="I36" s="201" t="str">
        <f>VLOOKUP('Material Rates'!B36,'Material Detail'!D$25:$I$307,2,FALSE)</f>
        <v>PR</v>
      </c>
      <c r="J36" s="185">
        <v>0.9</v>
      </c>
      <c r="K36" s="116"/>
    </row>
    <row r="37" spans="2:11" s="48" customFormat="1" ht="19.5" customHeight="1" x14ac:dyDescent="0.25">
      <c r="B37" s="182" t="s">
        <v>182</v>
      </c>
      <c r="C37" s="183"/>
      <c r="D37" s="183"/>
      <c r="E37" s="183"/>
      <c r="F37" s="183"/>
      <c r="G37" s="183"/>
      <c r="H37" s="204">
        <f>SUMIF('Material Detail'!$D$25:$D$307,'Material Rates'!B37,'Material Detail'!$G$25:$G$307)</f>
        <v>10</v>
      </c>
      <c r="I37" s="201" t="str">
        <f>VLOOKUP('Material Rates'!B37,'Material Detail'!D$25:$I$307,2,FALSE)</f>
        <v>PR</v>
      </c>
      <c r="J37" s="185">
        <v>3.5</v>
      </c>
      <c r="K37" s="116"/>
    </row>
    <row r="38" spans="2:11" s="48" customFormat="1" ht="19.5" customHeight="1" x14ac:dyDescent="0.25">
      <c r="B38" s="182" t="s">
        <v>255</v>
      </c>
      <c r="C38" s="183"/>
      <c r="D38" s="183"/>
      <c r="E38" s="183"/>
      <c r="F38" s="183"/>
      <c r="G38" s="183"/>
      <c r="H38" s="204">
        <f>SUMIF('Material Detail'!$D$25:$D$307,'Material Rates'!B38,'Material Detail'!$G$25:$G$307)</f>
        <v>3.28552</v>
      </c>
      <c r="I38" s="201" t="str">
        <f>VLOOKUP('Material Rates'!B38,'Material Detail'!D$25:$I$307,2,FALSE)</f>
        <v>EA</v>
      </c>
      <c r="J38" s="185">
        <v>83.03</v>
      </c>
      <c r="K38" s="116"/>
    </row>
    <row r="39" spans="2:11" s="48" customFormat="1" ht="19.5" customHeight="1" x14ac:dyDescent="0.25">
      <c r="B39" s="182" t="s">
        <v>252</v>
      </c>
      <c r="C39" s="183"/>
      <c r="D39" s="183"/>
      <c r="E39" s="183"/>
      <c r="F39" s="183"/>
      <c r="G39" s="183"/>
      <c r="H39" s="204">
        <f>SUMIF('Material Detail'!$D$25:$D$307,'Material Rates'!B39,'Material Detail'!$G$25:$G$307)</f>
        <v>1</v>
      </c>
      <c r="I39" s="201" t="str">
        <f>VLOOKUP('Material Rates'!B39,'Material Detail'!D$25:$I$307,2,FALSE)</f>
        <v>EA</v>
      </c>
      <c r="J39" s="185">
        <v>161.15</v>
      </c>
      <c r="K39" s="116"/>
    </row>
    <row r="40" spans="2:11" s="48" customFormat="1" ht="19.5" customHeight="1" x14ac:dyDescent="0.25">
      <c r="B40" s="182" t="s">
        <v>303</v>
      </c>
      <c r="C40" s="183"/>
      <c r="D40" s="183"/>
      <c r="E40" s="183"/>
      <c r="F40" s="183"/>
      <c r="G40" s="183"/>
      <c r="H40" s="204">
        <f>SUMIF('Material Detail'!$D$25:$D$307,'Material Rates'!B40,'Material Detail'!$G$25:$G$307)</f>
        <v>1.9999979999999999</v>
      </c>
      <c r="I40" s="201" t="str">
        <f>VLOOKUP('Material Rates'!B40,'Material Detail'!D$25:$I$307,2,FALSE)</f>
        <v>EA</v>
      </c>
      <c r="J40" s="185">
        <v>164.61</v>
      </c>
      <c r="K40" s="116"/>
    </row>
    <row r="41" spans="2:11" s="48" customFormat="1" ht="19.5" customHeight="1" x14ac:dyDescent="0.25">
      <c r="B41" s="182" t="s">
        <v>302</v>
      </c>
      <c r="C41" s="183"/>
      <c r="D41" s="183"/>
      <c r="E41" s="183"/>
      <c r="F41" s="183"/>
      <c r="G41" s="183"/>
      <c r="H41" s="204">
        <f>SUMIF('Material Detail'!$D$25:$D$307,'Material Rates'!B41,'Material Detail'!$G$25:$G$307)</f>
        <v>1.991314</v>
      </c>
      <c r="I41" s="201" t="str">
        <f>VLOOKUP('Material Rates'!B41,'Material Detail'!D$25:$I$307,2,FALSE)</f>
        <v>EA</v>
      </c>
      <c r="J41" s="185">
        <v>320.45</v>
      </c>
      <c r="K41" s="116"/>
    </row>
    <row r="42" spans="2:11" s="48" customFormat="1" ht="19.5" customHeight="1" x14ac:dyDescent="0.25">
      <c r="B42" s="182" t="s">
        <v>240</v>
      </c>
      <c r="C42" s="183"/>
      <c r="D42" s="183"/>
      <c r="E42" s="183"/>
      <c r="F42" s="183"/>
      <c r="G42" s="183"/>
      <c r="H42" s="204">
        <f>SUMIF('Material Detail'!$D$25:$D$307,'Material Rates'!B42,'Material Detail'!$G$25:$G$307)</f>
        <v>10.75</v>
      </c>
      <c r="I42" s="201" t="str">
        <f>VLOOKUP('Material Rates'!B42,'Material Detail'!D$25:$I$307,2,FALSE)</f>
        <v>Each</v>
      </c>
      <c r="J42" s="185">
        <v>37</v>
      </c>
      <c r="K42" s="116"/>
    </row>
    <row r="43" spans="2:11" s="48" customFormat="1" ht="19.5" customHeight="1" x14ac:dyDescent="0.25">
      <c r="B43" s="182" t="s">
        <v>276</v>
      </c>
      <c r="C43" s="183"/>
      <c r="D43" s="183"/>
      <c r="E43" s="183"/>
      <c r="F43" s="183"/>
      <c r="G43" s="183"/>
      <c r="H43" s="204">
        <f>SUMIF('Material Detail'!$D$25:$D$307,'Material Rates'!B43,'Material Detail'!$G$25:$G$307)</f>
        <v>5.7331899999999996</v>
      </c>
      <c r="I43" s="201" t="str">
        <f>VLOOKUP('Material Rates'!B43,'Material Detail'!D$25:$I$307,2,FALSE)</f>
        <v>Each</v>
      </c>
      <c r="J43" s="185">
        <v>8</v>
      </c>
      <c r="K43" s="116"/>
    </row>
    <row r="44" spans="2:11" s="48" customFormat="1" ht="19.5" customHeight="1" x14ac:dyDescent="0.25">
      <c r="B44" s="182" t="s">
        <v>330</v>
      </c>
      <c r="C44" s="183"/>
      <c r="D44" s="183"/>
      <c r="E44" s="183"/>
      <c r="F44" s="183"/>
      <c r="G44" s="183"/>
      <c r="H44" s="204">
        <f>SUMIF('Material Detail'!$D$25:$D$307,'Material Rates'!B44,'Material Detail'!$G$25:$G$307)</f>
        <v>23.845108210120422</v>
      </c>
      <c r="I44" s="201" t="str">
        <f>VLOOKUP('Material Rates'!B44,'Material Detail'!D$25:$I$307,2,FALSE)</f>
        <v>Each</v>
      </c>
      <c r="J44" s="185">
        <v>3.4</v>
      </c>
      <c r="K44" s="116"/>
    </row>
    <row r="45" spans="2:11" s="48" customFormat="1" ht="19.5" customHeight="1" x14ac:dyDescent="0.25">
      <c r="B45" s="182" t="s">
        <v>308</v>
      </c>
      <c r="C45" s="183"/>
      <c r="D45" s="183"/>
      <c r="E45" s="183"/>
      <c r="F45" s="183"/>
      <c r="G45" s="183"/>
      <c r="H45" s="204">
        <f>SUMIF('Material Detail'!$D$25:$D$307,'Material Rates'!B45,'Material Detail'!$G$25:$G$307)</f>
        <v>2</v>
      </c>
      <c r="I45" s="201" t="str">
        <f>VLOOKUP('Material Rates'!B45,'Material Detail'!D$25:$I$307,2,FALSE)</f>
        <v>Each</v>
      </c>
      <c r="J45" s="185">
        <v>33</v>
      </c>
      <c r="K45" s="116"/>
    </row>
    <row r="46" spans="2:11" s="48" customFormat="1" ht="19.5" customHeight="1" x14ac:dyDescent="0.25">
      <c r="B46" s="182" t="s">
        <v>552</v>
      </c>
      <c r="C46" s="183"/>
      <c r="D46" s="183"/>
      <c r="E46" s="183"/>
      <c r="F46" s="183"/>
      <c r="G46" s="183"/>
      <c r="H46" s="204">
        <f>SUMIF('Material Detail'!$D$25:$D$307,'Material Rates'!B46,'Material Detail'!$G$25:$G$307)</f>
        <v>2.8049437500000001</v>
      </c>
      <c r="I46" s="201" t="str">
        <f>VLOOKUP('Material Rates'!B46,'Material Detail'!D$25:$I$307,2,FALSE)</f>
        <v>Each</v>
      </c>
      <c r="J46" s="185">
        <v>15</v>
      </c>
      <c r="K46" s="116"/>
    </row>
    <row r="47" spans="2:11" s="48" customFormat="1" ht="19.5" customHeight="1" x14ac:dyDescent="0.25">
      <c r="B47" s="182" t="s">
        <v>537</v>
      </c>
      <c r="C47" s="183"/>
      <c r="D47" s="183"/>
      <c r="E47" s="183"/>
      <c r="F47" s="183"/>
      <c r="G47" s="183"/>
      <c r="H47" s="204">
        <f>SUMIF('Material Detail'!$D$25:$D$307,'Material Rates'!B47,'Material Detail'!$G$25:$G$307)</f>
        <v>5.8367098125000005</v>
      </c>
      <c r="I47" s="201" t="str">
        <f>VLOOKUP('Material Rates'!B47,'Material Detail'!D$25:$I$307,2,FALSE)</f>
        <v>Each</v>
      </c>
      <c r="J47" s="185">
        <v>16</v>
      </c>
      <c r="K47" s="116"/>
    </row>
    <row r="48" spans="2:11" s="48" customFormat="1" ht="19.5" customHeight="1" x14ac:dyDescent="0.25">
      <c r="B48" s="182" t="s">
        <v>511</v>
      </c>
      <c r="C48" s="183"/>
      <c r="D48" s="183"/>
      <c r="E48" s="183"/>
      <c r="F48" s="183"/>
      <c r="G48" s="183"/>
      <c r="H48" s="204">
        <f>SUMIF('Material Detail'!$D$25:$D$307,'Material Rates'!B48,'Material Detail'!$G$25:$G$307)</f>
        <v>6.3693749999999993E-2</v>
      </c>
      <c r="I48" s="201" t="str">
        <f>VLOOKUP('Material Rates'!B48,'Material Detail'!D$25:$I$307,2,FALSE)</f>
        <v>BX</v>
      </c>
      <c r="J48" s="185">
        <v>194</v>
      </c>
      <c r="K48" s="116"/>
    </row>
    <row r="49" spans="2:11" s="48" customFormat="1" ht="19.5" customHeight="1" x14ac:dyDescent="0.25">
      <c r="B49" s="182" t="s">
        <v>437</v>
      </c>
      <c r="C49" s="183"/>
      <c r="D49" s="183"/>
      <c r="E49" s="183"/>
      <c r="F49" s="183"/>
      <c r="G49" s="183"/>
      <c r="H49" s="204">
        <f>SUMIF('Material Detail'!$D$25:$D$307,'Material Rates'!B49,'Material Detail'!$G$25:$G$307)</f>
        <v>1.8704999999999999E-2</v>
      </c>
      <c r="I49" s="201" t="str">
        <f>VLOOKUP('Material Rates'!B49,'Material Detail'!D$25:$I$307,2,FALSE)</f>
        <v>BX</v>
      </c>
      <c r="J49" s="185">
        <v>194</v>
      </c>
      <c r="K49" s="116"/>
    </row>
    <row r="50" spans="2:11" s="48" customFormat="1" ht="19.5" customHeight="1" x14ac:dyDescent="0.25">
      <c r="B50" s="182" t="s">
        <v>482</v>
      </c>
      <c r="C50" s="183"/>
      <c r="D50" s="183"/>
      <c r="E50" s="183"/>
      <c r="F50" s="183"/>
      <c r="G50" s="183"/>
      <c r="H50" s="204">
        <f>SUMIF('Material Detail'!$D$25:$D$307,'Material Rates'!B50,'Material Detail'!$G$25:$G$307)</f>
        <v>1.504973125</v>
      </c>
      <c r="I50" s="201" t="str">
        <f>VLOOKUP('Material Rates'!B50,'Material Detail'!D$25:$I$307,2,FALSE)</f>
        <v>BX</v>
      </c>
      <c r="J50" s="185">
        <v>32</v>
      </c>
      <c r="K50" s="116"/>
    </row>
    <row r="51" spans="2:11" s="48" customFormat="1" ht="19.5" customHeight="1" x14ac:dyDescent="0.25">
      <c r="B51" s="182" t="s">
        <v>434</v>
      </c>
      <c r="C51" s="183"/>
      <c r="D51" s="183"/>
      <c r="E51" s="183"/>
      <c r="F51" s="183"/>
      <c r="G51" s="183"/>
      <c r="H51" s="204">
        <f>SUMIF('Material Detail'!$D$25:$D$307,'Material Rates'!B51,'Material Detail'!$G$25:$G$307)</f>
        <v>1.075</v>
      </c>
      <c r="I51" s="201" t="str">
        <f>VLOOKUP('Material Rates'!B51,'Material Detail'!D$25:$I$307,2,FALSE)</f>
        <v>Each</v>
      </c>
      <c r="J51" s="185">
        <v>47</v>
      </c>
      <c r="K51" s="116"/>
    </row>
    <row r="52" spans="2:11" s="48" customFormat="1" ht="19.5" customHeight="1" x14ac:dyDescent="0.25">
      <c r="B52" s="182" t="s">
        <v>509</v>
      </c>
      <c r="C52" s="183"/>
      <c r="D52" s="183"/>
      <c r="E52" s="183"/>
      <c r="F52" s="183"/>
      <c r="G52" s="183"/>
      <c r="H52" s="204">
        <f>SUMIF('Material Detail'!$D$25:$D$307,'Material Rates'!B52,'Material Detail'!$G$25:$G$307)</f>
        <v>8</v>
      </c>
      <c r="I52" s="201" t="str">
        <f>VLOOKUP('Material Rates'!B52,'Material Detail'!D$25:$I$307,2,FALSE)</f>
        <v>Each</v>
      </c>
      <c r="J52" s="185">
        <v>19</v>
      </c>
      <c r="K52" s="116"/>
    </row>
    <row r="53" spans="2:11" s="48" customFormat="1" ht="19.5" customHeight="1" x14ac:dyDescent="0.25">
      <c r="B53" s="182" t="s">
        <v>541</v>
      </c>
      <c r="C53" s="183"/>
      <c r="D53" s="183"/>
      <c r="E53" s="183"/>
      <c r="F53" s="183"/>
      <c r="G53" s="183"/>
      <c r="H53" s="204">
        <f>SUMIF('Material Detail'!$D$25:$D$307,'Material Rates'!B53,'Material Detail'!$G$25:$G$307)</f>
        <v>1.8822546848741362</v>
      </c>
      <c r="I53" s="201" t="str">
        <f>VLOOKUP('Material Rates'!B53,'Material Detail'!D$25:$I$307,2,FALSE)</f>
        <v>Each</v>
      </c>
      <c r="J53" s="185">
        <v>37</v>
      </c>
      <c r="K53" s="116"/>
    </row>
    <row r="54" spans="2:11" s="48" customFormat="1" ht="19.5" customHeight="1" x14ac:dyDescent="0.25">
      <c r="B54" s="182" t="s">
        <v>477</v>
      </c>
      <c r="C54" s="183"/>
      <c r="D54" s="183"/>
      <c r="E54" s="183"/>
      <c r="F54" s="183"/>
      <c r="G54" s="183"/>
      <c r="H54" s="204">
        <f>SUMIF('Material Detail'!$D$25:$D$307,'Material Rates'!B54,'Material Detail'!$G$25:$G$307)</f>
        <v>10.766898999999999</v>
      </c>
      <c r="I54" s="201" t="str">
        <f>VLOOKUP('Material Rates'!B54,'Material Detail'!D$25:$I$307,2,FALSE)</f>
        <v>Each</v>
      </c>
      <c r="J54" s="185">
        <v>62</v>
      </c>
      <c r="K54" s="116"/>
    </row>
    <row r="55" spans="2:11" s="48" customFormat="1" ht="19.5" customHeight="1" x14ac:dyDescent="0.25">
      <c r="B55" s="182" t="s">
        <v>476</v>
      </c>
      <c r="C55" s="183"/>
      <c r="D55" s="183"/>
      <c r="E55" s="183"/>
      <c r="F55" s="183"/>
      <c r="G55" s="183"/>
      <c r="H55" s="204">
        <f>SUMIF('Material Detail'!$D$25:$D$307,'Material Rates'!B55,'Material Detail'!$G$25:$G$307)</f>
        <v>11.073360000000001</v>
      </c>
      <c r="I55" s="201" t="str">
        <f>VLOOKUP('Material Rates'!B55,'Material Detail'!D$25:$I$307,2,FALSE)</f>
        <v>Each</v>
      </c>
      <c r="J55" s="185">
        <v>54</v>
      </c>
      <c r="K55" s="116"/>
    </row>
    <row r="56" spans="2:11" s="48" customFormat="1" ht="19.5" customHeight="1" x14ac:dyDescent="0.25">
      <c r="B56" s="182" t="s">
        <v>372</v>
      </c>
      <c r="C56" s="183"/>
      <c r="D56" s="183"/>
      <c r="E56" s="183"/>
      <c r="F56" s="183"/>
      <c r="G56" s="183"/>
      <c r="H56" s="204">
        <f>SUMIF('Material Detail'!$D$25:$D$307,'Material Rates'!B56,'Material Detail'!$G$25:$G$307)</f>
        <v>8.1392550000000004</v>
      </c>
      <c r="I56" s="201" t="str">
        <f>VLOOKUP('Material Rates'!B56,'Material Detail'!D$25:$I$307,2,FALSE)</f>
        <v>PK</v>
      </c>
      <c r="J56" s="185">
        <v>3.4</v>
      </c>
      <c r="K56" s="116"/>
    </row>
    <row r="57" spans="2:11" s="48" customFormat="1" ht="19.5" customHeight="1" x14ac:dyDescent="0.25">
      <c r="B57" s="182" t="s">
        <v>424</v>
      </c>
      <c r="C57" s="183"/>
      <c r="D57" s="183"/>
      <c r="E57" s="183"/>
      <c r="F57" s="183"/>
      <c r="G57" s="183"/>
      <c r="H57" s="204">
        <f>SUMIF('Material Detail'!$D$25:$D$307,'Material Rates'!B57,'Material Detail'!$G$25:$G$307)</f>
        <v>0.20424999999999999</v>
      </c>
      <c r="I57" s="201" t="str">
        <f>VLOOKUP('Material Rates'!B57,'Material Detail'!D$25:$I$307,2,FALSE)</f>
        <v>SH</v>
      </c>
      <c r="J57" s="185">
        <v>74</v>
      </c>
      <c r="K57" s="116"/>
    </row>
    <row r="58" spans="2:11" s="48" customFormat="1" ht="19.5" customHeight="1" x14ac:dyDescent="0.25">
      <c r="B58" s="182" t="s">
        <v>288</v>
      </c>
      <c r="C58" s="183"/>
      <c r="D58" s="183"/>
      <c r="E58" s="183"/>
      <c r="F58" s="183"/>
      <c r="G58" s="183"/>
      <c r="H58" s="204">
        <f>SUMIF('Material Detail'!$D$25:$D$307,'Material Rates'!B58,'Material Detail'!$G$25:$G$307)</f>
        <v>2.15</v>
      </c>
      <c r="I58" s="201" t="str">
        <f>VLOOKUP('Material Rates'!B58,'Material Detail'!D$25:$I$307,2,FALSE)</f>
        <v>Each</v>
      </c>
      <c r="J58" s="185">
        <v>7.1</v>
      </c>
      <c r="K58" s="116"/>
    </row>
    <row r="59" spans="2:11" s="48" customFormat="1" ht="19.5" customHeight="1" x14ac:dyDescent="0.25">
      <c r="B59" s="182" t="s">
        <v>415</v>
      </c>
      <c r="C59" s="183"/>
      <c r="D59" s="183"/>
      <c r="E59" s="183"/>
      <c r="F59" s="183"/>
      <c r="G59" s="183"/>
      <c r="H59" s="204">
        <f>SUMIF('Material Detail'!$D$25:$D$307,'Material Rates'!B59,'Material Detail'!$G$25:$G$307)</f>
        <v>34.570607875</v>
      </c>
      <c r="I59" s="201" t="str">
        <f>VLOOKUP('Material Rates'!B59,'Material Detail'!D$25:$I$307,2,FALSE)</f>
        <v>Each</v>
      </c>
      <c r="J59" s="185">
        <v>6.4</v>
      </c>
      <c r="K59" s="116"/>
    </row>
    <row r="60" spans="2:11" s="48" customFormat="1" ht="19.5" customHeight="1" x14ac:dyDescent="0.25">
      <c r="B60" s="182" t="s">
        <v>187</v>
      </c>
      <c r="C60" s="183"/>
      <c r="D60" s="183"/>
      <c r="E60" s="183"/>
      <c r="F60" s="183"/>
      <c r="G60" s="183"/>
      <c r="H60" s="204">
        <f>SUMIF('Material Detail'!$D$25:$D$307,'Material Rates'!B60,'Material Detail'!$G$25:$G$307)</f>
        <v>1</v>
      </c>
      <c r="I60" s="201" t="str">
        <f>VLOOKUP('Material Rates'!B60,'Material Detail'!D$25:$I$307,2,FALSE)</f>
        <v>Each</v>
      </c>
      <c r="J60" s="185">
        <v>23</v>
      </c>
      <c r="K60" s="116"/>
    </row>
    <row r="61" spans="2:11" s="48" customFormat="1" ht="19.5" customHeight="1" x14ac:dyDescent="0.25">
      <c r="B61" s="182" t="s">
        <v>186</v>
      </c>
      <c r="C61" s="183"/>
      <c r="D61" s="183"/>
      <c r="E61" s="183"/>
      <c r="F61" s="183"/>
      <c r="G61" s="183"/>
      <c r="H61" s="204">
        <f>SUMIF('Material Detail'!$D$25:$D$307,'Material Rates'!B61,'Material Detail'!$G$25:$G$307)</f>
        <v>2</v>
      </c>
      <c r="I61" s="201" t="str">
        <f>VLOOKUP('Material Rates'!B61,'Material Detail'!D$25:$I$307,2,FALSE)</f>
        <v>Each</v>
      </c>
      <c r="J61" s="185">
        <v>3.1</v>
      </c>
      <c r="K61" s="116"/>
    </row>
    <row r="62" spans="2:11" s="48" customFormat="1" ht="19.5" customHeight="1" x14ac:dyDescent="0.25">
      <c r="B62" s="182" t="s">
        <v>261</v>
      </c>
      <c r="C62" s="183"/>
      <c r="D62" s="183"/>
      <c r="E62" s="183"/>
      <c r="F62" s="183"/>
      <c r="G62" s="183"/>
      <c r="H62" s="204">
        <f>SUMIF('Material Detail'!$D$25:$D$307,'Material Rates'!B62,'Material Detail'!$G$25:$G$307)</f>
        <v>90.893937499999993</v>
      </c>
      <c r="I62" s="201" t="str">
        <f>VLOOKUP('Material Rates'!B62,'Material Detail'!D$25:$I$307,2,FALSE)</f>
        <v>M2</v>
      </c>
      <c r="J62" s="185">
        <v>21</v>
      </c>
      <c r="K62" s="116"/>
    </row>
    <row r="63" spans="2:11" s="48" customFormat="1" ht="19.5" customHeight="1" x14ac:dyDescent="0.25">
      <c r="B63" s="182" t="s">
        <v>507</v>
      </c>
      <c r="C63" s="183"/>
      <c r="D63" s="183"/>
      <c r="E63" s="183"/>
      <c r="F63" s="183"/>
      <c r="G63" s="183"/>
      <c r="H63" s="204">
        <f>SUMIF('Material Detail'!$D$25:$D$307,'Material Rates'!B63,'Material Detail'!$G$25:$G$307)</f>
        <v>3</v>
      </c>
      <c r="I63" s="201" t="str">
        <f>VLOOKUP('Material Rates'!B63,'Material Detail'!D$25:$I$307,2,FALSE)</f>
        <v>Each</v>
      </c>
      <c r="J63" s="185">
        <v>49</v>
      </c>
      <c r="K63" s="116"/>
    </row>
    <row r="64" spans="2:11" s="48" customFormat="1" ht="19.5" customHeight="1" x14ac:dyDescent="0.25">
      <c r="B64" s="182" t="s">
        <v>506</v>
      </c>
      <c r="C64" s="183"/>
      <c r="D64" s="183"/>
      <c r="E64" s="183"/>
      <c r="F64" s="183"/>
      <c r="G64" s="183"/>
      <c r="H64" s="204">
        <f>SUMIF('Material Detail'!$D$25:$D$307,'Material Rates'!B64,'Material Detail'!$G$25:$G$307)</f>
        <v>1</v>
      </c>
      <c r="I64" s="201" t="str">
        <f>VLOOKUP('Material Rates'!B64,'Material Detail'!D$25:$I$307,2,FALSE)</f>
        <v>Each</v>
      </c>
      <c r="J64" s="185">
        <v>60</v>
      </c>
      <c r="K64" s="116"/>
    </row>
    <row r="65" spans="2:11" s="48" customFormat="1" ht="19.5" customHeight="1" x14ac:dyDescent="0.25">
      <c r="B65" s="182" t="s">
        <v>504</v>
      </c>
      <c r="C65" s="183"/>
      <c r="D65" s="183"/>
      <c r="E65" s="183"/>
      <c r="F65" s="183"/>
      <c r="G65" s="183"/>
      <c r="H65" s="204">
        <f>SUMIF('Material Detail'!$D$25:$D$307,'Material Rates'!B65,'Material Detail'!$G$25:$G$307)</f>
        <v>2</v>
      </c>
      <c r="I65" s="201" t="str">
        <f>VLOOKUP('Material Rates'!B65,'Material Detail'!D$25:$I$307,2,FALSE)</f>
        <v>Each</v>
      </c>
      <c r="J65" s="185">
        <v>87</v>
      </c>
      <c r="K65" s="116"/>
    </row>
    <row r="66" spans="2:11" s="48" customFormat="1" ht="19.5" customHeight="1" x14ac:dyDescent="0.25">
      <c r="B66" s="182" t="s">
        <v>535</v>
      </c>
      <c r="C66" s="183"/>
      <c r="D66" s="183"/>
      <c r="E66" s="183"/>
      <c r="F66" s="183"/>
      <c r="G66" s="183"/>
      <c r="H66" s="204">
        <f>SUMIF('Material Detail'!$D$25:$D$307,'Material Rates'!B66,'Material Detail'!$G$25:$G$307)</f>
        <v>5</v>
      </c>
      <c r="I66" s="201" t="str">
        <f>VLOOKUP('Material Rates'!B66,'Material Detail'!D$25:$I$307,2,FALSE)</f>
        <v>MT</v>
      </c>
      <c r="J66" s="185">
        <v>1.3</v>
      </c>
      <c r="K66" s="116"/>
    </row>
    <row r="67" spans="2:11" s="48" customFormat="1" ht="19.5" customHeight="1" x14ac:dyDescent="0.25">
      <c r="B67" s="182" t="s">
        <v>300</v>
      </c>
      <c r="C67" s="183"/>
      <c r="D67" s="183"/>
      <c r="E67" s="183"/>
      <c r="F67" s="183"/>
      <c r="G67" s="183"/>
      <c r="H67" s="204">
        <f>SUMIF('Material Detail'!$D$25:$D$307,'Material Rates'!B67,'Material Detail'!$G$25:$G$307)</f>
        <v>17.2</v>
      </c>
      <c r="I67" s="201" t="str">
        <f>VLOOKUP('Material Rates'!B67,'Material Detail'!D$25:$I$307,2,FALSE)</f>
        <v>Each</v>
      </c>
      <c r="J67" s="185">
        <v>5</v>
      </c>
      <c r="K67" s="116"/>
    </row>
    <row r="68" spans="2:11" s="48" customFormat="1" ht="19.5" customHeight="1" x14ac:dyDescent="0.25">
      <c r="B68" s="182" t="s">
        <v>294</v>
      </c>
      <c r="C68" s="183"/>
      <c r="D68" s="183"/>
      <c r="E68" s="183"/>
      <c r="F68" s="183"/>
      <c r="G68" s="183"/>
      <c r="H68" s="204">
        <f>SUMIF('Material Detail'!$D$25:$D$307,'Material Rates'!B68,'Material Detail'!$G$25:$G$307)</f>
        <v>17.2</v>
      </c>
      <c r="I68" s="201" t="str">
        <f>VLOOKUP('Material Rates'!B68,'Material Detail'!D$25:$I$307,2,FALSE)</f>
        <v>Each</v>
      </c>
      <c r="J68" s="185">
        <v>2.6</v>
      </c>
      <c r="K68" s="116"/>
    </row>
    <row r="69" spans="2:11" s="48" customFormat="1" ht="19.5" customHeight="1" x14ac:dyDescent="0.25">
      <c r="B69" s="182" t="s">
        <v>290</v>
      </c>
      <c r="C69" s="183"/>
      <c r="D69" s="183"/>
      <c r="E69" s="183"/>
      <c r="F69" s="183"/>
      <c r="G69" s="183"/>
      <c r="H69" s="204">
        <f>SUMIF('Material Detail'!$D$25:$D$307,'Material Rates'!B69,'Material Detail'!$G$25:$G$307)</f>
        <v>23.65</v>
      </c>
      <c r="I69" s="201" t="str">
        <f>VLOOKUP('Material Rates'!B69,'Material Detail'!D$25:$I$307,2,FALSE)</f>
        <v>Each</v>
      </c>
      <c r="J69" s="185">
        <v>8</v>
      </c>
      <c r="K69" s="116"/>
    </row>
    <row r="70" spans="2:11" s="48" customFormat="1" ht="19.5" customHeight="1" x14ac:dyDescent="0.25">
      <c r="B70" s="182" t="s">
        <v>325</v>
      </c>
      <c r="C70" s="183"/>
      <c r="D70" s="183"/>
      <c r="E70" s="183"/>
      <c r="F70" s="183"/>
      <c r="G70" s="183"/>
      <c r="H70" s="204">
        <f>SUMIF('Material Detail'!$D$25:$D$307,'Material Rates'!B70,'Material Detail'!$G$25:$G$307)</f>
        <v>25.8</v>
      </c>
      <c r="I70" s="201" t="str">
        <f>VLOOKUP('Material Rates'!B70,'Material Detail'!D$25:$I$307,2,FALSE)</f>
        <v>Each</v>
      </c>
      <c r="J70" s="185">
        <v>20</v>
      </c>
      <c r="K70" s="116"/>
    </row>
    <row r="71" spans="2:11" s="48" customFormat="1" ht="19.5" customHeight="1" x14ac:dyDescent="0.25">
      <c r="B71" s="182" t="s">
        <v>412</v>
      </c>
      <c r="C71" s="183"/>
      <c r="D71" s="183"/>
      <c r="E71" s="183"/>
      <c r="F71" s="183"/>
      <c r="G71" s="183"/>
      <c r="H71" s="204">
        <f>SUMIF('Material Detail'!$D$25:$D$307,'Material Rates'!B71,'Material Detail'!$G$25:$G$307)</f>
        <v>5.7870254624999991</v>
      </c>
      <c r="I71" s="201" t="str">
        <f>VLOOKUP('Material Rates'!B71,'Material Detail'!D$25:$I$307,2,FALSE)</f>
        <v>RO</v>
      </c>
      <c r="J71" s="185">
        <v>70</v>
      </c>
      <c r="K71" s="116"/>
    </row>
    <row r="72" spans="2:11" s="48" customFormat="1" ht="19.5" customHeight="1" x14ac:dyDescent="0.25">
      <c r="B72" s="182" t="s">
        <v>334</v>
      </c>
      <c r="C72" s="183"/>
      <c r="D72" s="183"/>
      <c r="E72" s="183"/>
      <c r="F72" s="183"/>
      <c r="G72" s="183"/>
      <c r="H72" s="204">
        <f>SUMIF('Material Detail'!$D$25:$D$307,'Material Rates'!B72,'Material Detail'!$G$25:$G$307)</f>
        <v>0.3010413530496287</v>
      </c>
      <c r="I72" s="201" t="str">
        <f>VLOOKUP('Material Rates'!B72,'Material Detail'!D$25:$I$307,2,FALSE)</f>
        <v>BX</v>
      </c>
      <c r="J72" s="185">
        <v>75</v>
      </c>
      <c r="K72" s="116"/>
    </row>
    <row r="73" spans="2:11" s="48" customFormat="1" ht="19.5" customHeight="1" x14ac:dyDescent="0.25">
      <c r="B73" s="182" t="s">
        <v>449</v>
      </c>
      <c r="C73" s="183"/>
      <c r="D73" s="183"/>
      <c r="E73" s="183"/>
      <c r="F73" s="183"/>
      <c r="G73" s="183"/>
      <c r="H73" s="204">
        <f>SUMIF('Material Detail'!$D$25:$D$307,'Material Rates'!B73,'Material Detail'!$G$25:$G$307)</f>
        <v>16.158490335</v>
      </c>
      <c r="I73" s="201" t="str">
        <f>VLOOKUP('Material Rates'!B73,'Material Detail'!D$25:$I$307,2,FALSE)</f>
        <v>SH</v>
      </c>
      <c r="J73" s="185">
        <v>9.5</v>
      </c>
      <c r="K73" s="116"/>
    </row>
    <row r="74" spans="2:11" s="48" customFormat="1" ht="19.5" customHeight="1" x14ac:dyDescent="0.25">
      <c r="B74" s="182" t="s">
        <v>388</v>
      </c>
      <c r="C74" s="183"/>
      <c r="D74" s="183"/>
      <c r="E74" s="183"/>
      <c r="F74" s="183"/>
      <c r="G74" s="183"/>
      <c r="H74" s="204">
        <f>SUMIF('Material Detail'!$D$25:$D$307,'Material Rates'!B74,'Material Detail'!$G$25:$G$307)</f>
        <v>15</v>
      </c>
      <c r="I74" s="201" t="str">
        <f>VLOOKUP('Material Rates'!B74,'Material Detail'!D$25:$I$307,2,FALSE)</f>
        <v>Each</v>
      </c>
      <c r="J74" s="185">
        <v>28</v>
      </c>
      <c r="K74" s="116"/>
    </row>
    <row r="75" spans="2:11" s="48" customFormat="1" ht="19.5" customHeight="1" x14ac:dyDescent="0.25">
      <c r="B75" s="182" t="s">
        <v>184</v>
      </c>
      <c r="C75" s="183"/>
      <c r="D75" s="183"/>
      <c r="E75" s="183"/>
      <c r="F75" s="183"/>
      <c r="G75" s="183"/>
      <c r="H75" s="204">
        <f>SUMIF('Material Detail'!$D$25:$D$307,'Material Rates'!B75,'Material Detail'!$G$25:$G$307)</f>
        <v>1</v>
      </c>
      <c r="I75" s="201" t="str">
        <f>VLOOKUP('Material Rates'!B75,'Material Detail'!D$25:$I$307,2,FALSE)</f>
        <v>Each</v>
      </c>
      <c r="J75" s="185">
        <v>14</v>
      </c>
      <c r="K75" s="116"/>
    </row>
    <row r="76" spans="2:11" s="48" customFormat="1" ht="19.5" customHeight="1" x14ac:dyDescent="0.25">
      <c r="B76" s="182" t="s">
        <v>180</v>
      </c>
      <c r="C76" s="183"/>
      <c r="D76" s="183"/>
      <c r="E76" s="183"/>
      <c r="F76" s="183"/>
      <c r="G76" s="183"/>
      <c r="H76" s="204">
        <f>SUMIF('Material Detail'!$D$25:$D$307,'Material Rates'!B76,'Material Detail'!$G$25:$G$307)</f>
        <v>2</v>
      </c>
      <c r="I76" s="201" t="str">
        <f>VLOOKUP('Material Rates'!B76,'Material Detail'!D$25:$I$307,2,FALSE)</f>
        <v>Each</v>
      </c>
      <c r="J76" s="185">
        <v>6.2</v>
      </c>
      <c r="K76" s="116"/>
    </row>
    <row r="77" spans="2:11" s="48" customFormat="1" ht="19.5" customHeight="1" x14ac:dyDescent="0.25">
      <c r="B77" s="182" t="s">
        <v>517</v>
      </c>
      <c r="C77" s="183"/>
      <c r="D77" s="183"/>
      <c r="E77" s="183"/>
      <c r="F77" s="183"/>
      <c r="G77" s="183"/>
      <c r="H77" s="204">
        <f>SUMIF('Material Detail'!$D$25:$D$307,'Material Rates'!B77,'Material Detail'!$G$25:$G$307)</f>
        <v>2.4510000000000001</v>
      </c>
      <c r="I77" s="201" t="str">
        <f>VLOOKUP('Material Rates'!B77,'Material Detail'!D$25:$I$307,2,FALSE)</f>
        <v>Each</v>
      </c>
      <c r="J77" s="185">
        <v>3.5</v>
      </c>
      <c r="K77" s="116"/>
    </row>
    <row r="78" spans="2:11" s="48" customFormat="1" ht="19.5" customHeight="1" x14ac:dyDescent="0.25">
      <c r="B78" s="182" t="s">
        <v>227</v>
      </c>
      <c r="C78" s="183"/>
      <c r="D78" s="183"/>
      <c r="E78" s="183"/>
      <c r="F78" s="183"/>
      <c r="G78" s="183"/>
      <c r="H78" s="204">
        <f>SUMIF('Material Detail'!$D$25:$D$307,'Material Rates'!B78,'Material Detail'!$G$25:$G$307)</f>
        <v>6.17265</v>
      </c>
      <c r="I78" s="201" t="str">
        <f>VLOOKUP('Material Rates'!B78,'Material Detail'!D$25:$I$307,2,FALSE)</f>
        <v>Each</v>
      </c>
      <c r="J78" s="185">
        <v>54</v>
      </c>
      <c r="K78" s="116"/>
    </row>
    <row r="79" spans="2:11" s="48" customFormat="1" ht="19.5" customHeight="1" x14ac:dyDescent="0.25">
      <c r="B79" s="182" t="s">
        <v>533</v>
      </c>
      <c r="C79" s="183"/>
      <c r="D79" s="183"/>
      <c r="E79" s="183"/>
      <c r="F79" s="183"/>
      <c r="G79" s="183"/>
      <c r="H79" s="204">
        <f>SUMIF('Material Detail'!$D$25:$D$307,'Material Rates'!B79,'Material Detail'!$G$25:$G$307)</f>
        <v>1</v>
      </c>
      <c r="I79" s="201" t="str">
        <f>VLOOKUP('Material Rates'!B79,'Material Detail'!D$25:$I$307,2,FALSE)</f>
        <v>Each</v>
      </c>
      <c r="J79" s="185">
        <v>15</v>
      </c>
      <c r="K79" s="116"/>
    </row>
    <row r="80" spans="2:11" s="48" customFormat="1" ht="19.5" customHeight="1" x14ac:dyDescent="0.25">
      <c r="B80" s="182" t="s">
        <v>243</v>
      </c>
      <c r="C80" s="183"/>
      <c r="D80" s="183"/>
      <c r="E80" s="183"/>
      <c r="F80" s="183"/>
      <c r="G80" s="183"/>
      <c r="H80" s="204">
        <f>SUMIF('Material Detail'!$D$25:$D$307,'Material Rates'!B80,'Material Detail'!$G$25:$G$307)</f>
        <v>2.2413749999999997</v>
      </c>
      <c r="I80" s="201" t="str">
        <f>VLOOKUP('Material Rates'!B80,'Material Detail'!D$25:$I$307,2,FALSE)</f>
        <v>Each</v>
      </c>
      <c r="J80" s="185">
        <v>17</v>
      </c>
      <c r="K80" s="116"/>
    </row>
    <row r="81" spans="2:11" s="48" customFormat="1" ht="19.5" customHeight="1" x14ac:dyDescent="0.25">
      <c r="B81" s="182" t="s">
        <v>258</v>
      </c>
      <c r="C81" s="183"/>
      <c r="D81" s="183"/>
      <c r="E81" s="183"/>
      <c r="F81" s="183"/>
      <c r="G81" s="183"/>
      <c r="H81" s="204">
        <f>SUMIF('Material Detail'!$D$25:$D$307,'Material Rates'!B81,'Material Detail'!$G$25:$G$307)</f>
        <v>1.4313625000000001</v>
      </c>
      <c r="I81" s="201" t="str">
        <f>VLOOKUP('Material Rates'!B81,'Material Detail'!D$25:$I$307,2,FALSE)</f>
        <v>Each</v>
      </c>
      <c r="J81" s="185">
        <v>25</v>
      </c>
      <c r="K81" s="116"/>
    </row>
    <row r="82" spans="2:11" s="48" customFormat="1" ht="19.5" customHeight="1" x14ac:dyDescent="0.25">
      <c r="B82" s="182" t="s">
        <v>463</v>
      </c>
      <c r="C82" s="183"/>
      <c r="D82" s="183"/>
      <c r="E82" s="183"/>
      <c r="F82" s="183"/>
      <c r="G82" s="183"/>
      <c r="H82" s="204">
        <f>SUMIF('Material Detail'!$D$25:$D$307,'Material Rates'!B82,'Material Detail'!$G$25:$G$307)</f>
        <v>11.568849000000002</v>
      </c>
      <c r="I82" s="201" t="str">
        <f>VLOOKUP('Material Rates'!B82,'Material Detail'!D$25:$I$307,2,FALSE)</f>
        <v>Each</v>
      </c>
      <c r="J82" s="185">
        <v>11</v>
      </c>
      <c r="K82" s="116"/>
    </row>
    <row r="83" spans="2:11" s="48" customFormat="1" ht="19.5" customHeight="1" x14ac:dyDescent="0.25">
      <c r="B83" s="182" t="s">
        <v>456</v>
      </c>
      <c r="C83" s="183"/>
      <c r="D83" s="183"/>
      <c r="E83" s="183"/>
      <c r="F83" s="183"/>
      <c r="G83" s="183"/>
      <c r="H83" s="204">
        <f>SUMIF('Material Detail'!$D$25:$D$307,'Material Rates'!B83,'Material Detail'!$G$25:$G$307)</f>
        <v>86.416535624999995</v>
      </c>
      <c r="I83" s="201" t="str">
        <f>VLOOKUP('Material Rates'!B83,'Material Detail'!D$25:$I$307,2,FALSE)</f>
        <v>SH</v>
      </c>
      <c r="J83" s="185">
        <v>6.5</v>
      </c>
      <c r="K83" s="116"/>
    </row>
    <row r="84" spans="2:11" s="48" customFormat="1" ht="19.5" customHeight="1" x14ac:dyDescent="0.25">
      <c r="B84" s="182" t="s">
        <v>461</v>
      </c>
      <c r="C84" s="183"/>
      <c r="D84" s="183"/>
      <c r="E84" s="183"/>
      <c r="F84" s="183"/>
      <c r="G84" s="183"/>
      <c r="H84" s="204">
        <f>SUMIF('Material Detail'!$D$25:$D$307,'Material Rates'!B84,'Material Detail'!$G$25:$G$307)</f>
        <v>4.9380877499999993</v>
      </c>
      <c r="I84" s="201" t="str">
        <f>VLOOKUP('Material Rates'!B84,'Material Detail'!D$25:$I$307,2,FALSE)</f>
        <v>Each</v>
      </c>
      <c r="J84" s="185">
        <v>10</v>
      </c>
      <c r="K84" s="116"/>
    </row>
    <row r="85" spans="2:11" s="48" customFormat="1" ht="19.5" customHeight="1" x14ac:dyDescent="0.25">
      <c r="B85" s="182" t="s">
        <v>485</v>
      </c>
      <c r="C85" s="183"/>
      <c r="D85" s="183"/>
      <c r="E85" s="183"/>
      <c r="F85" s="183"/>
      <c r="G85" s="183"/>
      <c r="H85" s="204">
        <f>SUMIF('Material Detail'!$D$25:$D$307,'Material Rates'!B85,'Material Detail'!$G$25:$G$307)</f>
        <v>2.7943388749999998</v>
      </c>
      <c r="I85" s="201" t="str">
        <f>VLOOKUP('Material Rates'!B85,'Material Detail'!D$25:$I$307,2,FALSE)</f>
        <v>Each</v>
      </c>
      <c r="J85" s="185">
        <v>53</v>
      </c>
      <c r="K85" s="116"/>
    </row>
    <row r="86" spans="2:11" s="48" customFormat="1" ht="19.5" customHeight="1" x14ac:dyDescent="0.25">
      <c r="B86" s="182" t="s">
        <v>323</v>
      </c>
      <c r="C86" s="183"/>
      <c r="D86" s="183"/>
      <c r="E86" s="183"/>
      <c r="F86" s="183"/>
      <c r="G86" s="183"/>
      <c r="H86" s="204">
        <f>SUMIF('Material Detail'!$D$25:$D$307,'Material Rates'!B86,'Material Detail'!$G$25:$G$307)</f>
        <v>5.32125</v>
      </c>
      <c r="I86" s="201" t="str">
        <f>VLOOKUP('Material Rates'!B86,'Material Detail'!D$25:$I$307,2,FALSE)</f>
        <v>Each</v>
      </c>
      <c r="J86" s="185">
        <v>7.1</v>
      </c>
      <c r="K86" s="116"/>
    </row>
    <row r="87" spans="2:11" s="48" customFormat="1" ht="19.5" customHeight="1" x14ac:dyDescent="0.25">
      <c r="B87" s="182" t="s">
        <v>355</v>
      </c>
      <c r="C87" s="183"/>
      <c r="D87" s="183"/>
      <c r="E87" s="183"/>
      <c r="F87" s="183"/>
      <c r="G87" s="183"/>
      <c r="H87" s="204">
        <f>SUMIF('Material Detail'!$D$25:$D$307,'Material Rates'!B87,'Material Detail'!$G$25:$G$307)</f>
        <v>5.375</v>
      </c>
      <c r="I87" s="201" t="str">
        <f>VLOOKUP('Material Rates'!B87,'Material Detail'!D$25:$I$307,2,FALSE)</f>
        <v>Each</v>
      </c>
      <c r="J87" s="185">
        <v>2.6</v>
      </c>
      <c r="K87" s="116"/>
    </row>
    <row r="88" spans="2:11" s="48" customFormat="1" ht="19.5" customHeight="1" x14ac:dyDescent="0.25">
      <c r="B88" s="182" t="s">
        <v>319</v>
      </c>
      <c r="C88" s="183"/>
      <c r="D88" s="183"/>
      <c r="E88" s="183"/>
      <c r="F88" s="183"/>
      <c r="G88" s="183"/>
      <c r="H88" s="204">
        <f>SUMIF('Material Detail'!$D$25:$D$307,'Material Rates'!B88,'Material Detail'!$G$25:$G$307)</f>
        <v>10.75</v>
      </c>
      <c r="I88" s="201" t="str">
        <f>VLOOKUP('Material Rates'!B88,'Material Detail'!D$25:$I$307,2,FALSE)</f>
        <v>Each</v>
      </c>
      <c r="J88" s="185">
        <v>0.94</v>
      </c>
      <c r="K88" s="116"/>
    </row>
    <row r="89" spans="2:11" s="48" customFormat="1" ht="19.5" customHeight="1" x14ac:dyDescent="0.25">
      <c r="B89" s="182" t="s">
        <v>365</v>
      </c>
      <c r="C89" s="183"/>
      <c r="D89" s="183"/>
      <c r="E89" s="183"/>
      <c r="F89" s="183"/>
      <c r="G89" s="183"/>
      <c r="H89" s="204">
        <f>SUMIF('Material Detail'!$D$25:$D$307,'Material Rates'!B89,'Material Detail'!$G$25:$G$307)</f>
        <v>29.024999999999999</v>
      </c>
      <c r="I89" s="201" t="str">
        <f>VLOOKUP('Material Rates'!B89,'Material Detail'!D$25:$I$307,2,FALSE)</f>
        <v>Each</v>
      </c>
      <c r="J89" s="185">
        <v>0.6</v>
      </c>
      <c r="K89" s="116"/>
    </row>
    <row r="90" spans="2:11" s="48" customFormat="1" ht="19.5" customHeight="1" x14ac:dyDescent="0.25">
      <c r="B90" s="182" t="s">
        <v>339</v>
      </c>
      <c r="C90" s="183"/>
      <c r="D90" s="183"/>
      <c r="E90" s="183"/>
      <c r="F90" s="183"/>
      <c r="G90" s="183"/>
      <c r="H90" s="204">
        <f>SUMIF('Material Detail'!$D$25:$D$307,'Material Rates'!B90,'Material Detail'!$G$25:$G$307)</f>
        <v>3.2249999999999996</v>
      </c>
      <c r="I90" s="201" t="str">
        <f>VLOOKUP('Material Rates'!B90,'Material Detail'!D$25:$I$307,2,FALSE)</f>
        <v>Each</v>
      </c>
      <c r="J90" s="185">
        <v>1.6</v>
      </c>
      <c r="K90" s="116"/>
    </row>
    <row r="91" spans="2:11" s="48" customFormat="1" ht="19.5" customHeight="1" x14ac:dyDescent="0.25">
      <c r="B91" s="182" t="s">
        <v>234</v>
      </c>
      <c r="C91" s="183"/>
      <c r="D91" s="183"/>
      <c r="E91" s="183"/>
      <c r="F91" s="183"/>
      <c r="G91" s="183"/>
      <c r="H91" s="204">
        <f>SUMIF('Material Detail'!$D$25:$D$307,'Material Rates'!B91,'Material Detail'!$G$25:$G$307)</f>
        <v>2.15</v>
      </c>
      <c r="I91" s="201" t="str">
        <f>VLOOKUP('Material Rates'!B91,'Material Detail'!D$25:$I$307,2,FALSE)</f>
        <v>Each</v>
      </c>
      <c r="J91" s="185">
        <v>78</v>
      </c>
      <c r="K91" s="116"/>
    </row>
    <row r="92" spans="2:11" s="48" customFormat="1" ht="19.5" customHeight="1" x14ac:dyDescent="0.25">
      <c r="B92" s="182" t="s">
        <v>236</v>
      </c>
      <c r="C92" s="183"/>
      <c r="D92" s="183"/>
      <c r="E92" s="183"/>
      <c r="F92" s="183"/>
      <c r="G92" s="183"/>
      <c r="H92" s="204">
        <f>SUMIF('Material Detail'!$D$25:$D$307,'Material Rates'!B92,'Material Detail'!$G$25:$G$307)</f>
        <v>1.075</v>
      </c>
      <c r="I92" s="201" t="str">
        <f>VLOOKUP('Material Rates'!B92,'Material Detail'!D$25:$I$307,2,FALSE)</f>
        <v>Each</v>
      </c>
      <c r="J92" s="185">
        <v>63</v>
      </c>
      <c r="K92" s="116"/>
    </row>
    <row r="93" spans="2:11" s="48" customFormat="1" ht="19.5" customHeight="1" x14ac:dyDescent="0.25">
      <c r="B93" s="182" t="s">
        <v>231</v>
      </c>
      <c r="C93" s="183"/>
      <c r="D93" s="183"/>
      <c r="E93" s="183"/>
      <c r="F93" s="183"/>
      <c r="G93" s="183"/>
      <c r="H93" s="204">
        <f>SUMIF('Material Detail'!$D$25:$D$307,'Material Rates'!B93,'Material Detail'!$G$25:$G$307)</f>
        <v>3.2250000000000001</v>
      </c>
      <c r="I93" s="201" t="str">
        <f>VLOOKUP('Material Rates'!B93,'Material Detail'!D$25:$I$307,2,FALSE)</f>
        <v>Each</v>
      </c>
      <c r="J93" s="185">
        <v>27</v>
      </c>
      <c r="K93" s="116"/>
    </row>
    <row r="94" spans="2:11" s="48" customFormat="1" ht="19.5" customHeight="1" x14ac:dyDescent="0.25">
      <c r="B94" s="182" t="s">
        <v>219</v>
      </c>
      <c r="C94" s="183"/>
      <c r="D94" s="183"/>
      <c r="E94" s="183"/>
      <c r="F94" s="183"/>
      <c r="G94" s="183"/>
      <c r="H94" s="204">
        <f>SUMIF('Material Detail'!$D$25:$D$307,'Material Rates'!B94,'Material Detail'!$G$25:$G$307)</f>
        <v>2.15</v>
      </c>
      <c r="I94" s="201" t="str">
        <f>VLOOKUP('Material Rates'!B94,'Material Detail'!D$25:$I$307,2,FALSE)</f>
        <v>Each</v>
      </c>
      <c r="J94" s="185">
        <v>22</v>
      </c>
      <c r="K94" s="116"/>
    </row>
    <row r="95" spans="2:11" s="48" customFormat="1" ht="19.5" customHeight="1" x14ac:dyDescent="0.25">
      <c r="B95" s="182" t="s">
        <v>225</v>
      </c>
      <c r="C95" s="183"/>
      <c r="D95" s="183"/>
      <c r="E95" s="183"/>
      <c r="F95" s="183"/>
      <c r="G95" s="183"/>
      <c r="H95" s="204">
        <f>SUMIF('Material Detail'!$D$25:$D$307,'Material Rates'!B95,'Material Detail'!$G$25:$G$307)</f>
        <v>6.45</v>
      </c>
      <c r="I95" s="201" t="str">
        <f>VLOOKUP('Material Rates'!B95,'Material Detail'!D$25:$I$307,2,FALSE)</f>
        <v>Each</v>
      </c>
      <c r="J95" s="185">
        <v>10</v>
      </c>
      <c r="K95" s="116"/>
    </row>
    <row r="96" spans="2:11" s="48" customFormat="1" ht="19.5" customHeight="1" x14ac:dyDescent="0.25">
      <c r="B96" s="182" t="s">
        <v>229</v>
      </c>
      <c r="C96" s="183"/>
      <c r="D96" s="183"/>
      <c r="E96" s="183"/>
      <c r="F96" s="183"/>
      <c r="G96" s="183"/>
      <c r="H96" s="204">
        <f>SUMIF('Material Detail'!$D$25:$D$307,'Material Rates'!B96,'Material Detail'!$G$25:$G$307)</f>
        <v>5.1957813750000001</v>
      </c>
      <c r="I96" s="201" t="str">
        <f>VLOOKUP('Material Rates'!B96,'Material Detail'!D$25:$I$307,2,FALSE)</f>
        <v>Each</v>
      </c>
      <c r="J96" s="185">
        <v>26</v>
      </c>
      <c r="K96" s="116"/>
    </row>
    <row r="97" spans="2:11" s="48" customFormat="1" ht="19.5" customHeight="1" x14ac:dyDescent="0.25">
      <c r="B97" s="182" t="s">
        <v>359</v>
      </c>
      <c r="C97" s="183"/>
      <c r="D97" s="183"/>
      <c r="E97" s="183"/>
      <c r="F97" s="183"/>
      <c r="G97" s="183"/>
      <c r="H97" s="204">
        <f>SUMIF('Material Detail'!$D$25:$D$307,'Material Rates'!B97,'Material Detail'!$G$25:$G$307)</f>
        <v>15.05</v>
      </c>
      <c r="I97" s="201" t="str">
        <f>VLOOKUP('Material Rates'!B97,'Material Detail'!D$25:$I$307,2,FALSE)</f>
        <v>Each</v>
      </c>
      <c r="J97" s="185">
        <v>0.98</v>
      </c>
      <c r="K97" s="116"/>
    </row>
    <row r="98" spans="2:11" s="48" customFormat="1" ht="19.5" customHeight="1" x14ac:dyDescent="0.25">
      <c r="B98" s="182" t="s">
        <v>321</v>
      </c>
      <c r="C98" s="183"/>
      <c r="D98" s="183"/>
      <c r="E98" s="183"/>
      <c r="F98" s="183"/>
      <c r="G98" s="183"/>
      <c r="H98" s="204">
        <f>SUMIF('Material Detail'!$D$25:$D$307,'Material Rates'!B98,'Material Detail'!$G$25:$G$307)</f>
        <v>4.703125</v>
      </c>
      <c r="I98" s="201" t="str">
        <f>VLOOKUP('Material Rates'!B98,'Material Detail'!D$25:$I$307,2,FALSE)</f>
        <v>Each</v>
      </c>
      <c r="J98" s="185">
        <v>8</v>
      </c>
      <c r="K98" s="116"/>
    </row>
    <row r="99" spans="2:11" s="48" customFormat="1" ht="19.5" customHeight="1" x14ac:dyDescent="0.25">
      <c r="B99" s="182" t="s">
        <v>361</v>
      </c>
      <c r="C99" s="183"/>
      <c r="D99" s="183"/>
      <c r="E99" s="183"/>
      <c r="F99" s="183"/>
      <c r="G99" s="183"/>
      <c r="H99" s="204">
        <f>SUMIF('Material Detail'!$D$25:$D$307,'Material Rates'!B99,'Material Detail'!$G$25:$G$307)</f>
        <v>10.75</v>
      </c>
      <c r="I99" s="201" t="str">
        <f>VLOOKUP('Material Rates'!B99,'Material Detail'!D$25:$I$307,2,FALSE)</f>
        <v>Each</v>
      </c>
      <c r="J99" s="185">
        <v>3.8</v>
      </c>
      <c r="K99" s="116"/>
    </row>
    <row r="100" spans="2:11" s="48" customFormat="1" ht="19.5" customHeight="1" x14ac:dyDescent="0.25">
      <c r="B100" s="182" t="s">
        <v>357</v>
      </c>
      <c r="C100" s="183"/>
      <c r="D100" s="183"/>
      <c r="E100" s="183"/>
      <c r="F100" s="183"/>
      <c r="G100" s="183"/>
      <c r="H100" s="204">
        <f>SUMIF('Material Detail'!$D$25:$D$307,'Material Rates'!B100,'Material Detail'!$G$25:$G$307)</f>
        <v>2.15</v>
      </c>
      <c r="I100" s="201" t="str">
        <f>VLOOKUP('Material Rates'!B100,'Material Detail'!D$25:$I$307,2,FALSE)</f>
        <v>Each</v>
      </c>
      <c r="J100" s="185">
        <v>1.58</v>
      </c>
      <c r="K100" s="116"/>
    </row>
    <row r="101" spans="2:11" s="48" customFormat="1" ht="19.5" customHeight="1" x14ac:dyDescent="0.25">
      <c r="B101" s="182" t="s">
        <v>272</v>
      </c>
      <c r="C101" s="183"/>
      <c r="D101" s="183"/>
      <c r="E101" s="183"/>
      <c r="F101" s="183"/>
      <c r="G101" s="183"/>
      <c r="H101" s="204">
        <f>SUMIF('Material Detail'!$D$25:$D$307,'Material Rates'!B101,'Material Detail'!$G$25:$G$307)</f>
        <v>149.33029048437498</v>
      </c>
      <c r="I101" s="201" t="str">
        <f>VLOOKUP('Material Rates'!B101,'Material Detail'!D$25:$I$307,2,FALSE)</f>
        <v>SH</v>
      </c>
      <c r="J101" s="185">
        <v>7.75</v>
      </c>
      <c r="K101" s="116"/>
    </row>
    <row r="102" spans="2:11" s="48" customFormat="1" ht="19.5" customHeight="1" x14ac:dyDescent="0.25">
      <c r="B102" s="182" t="s">
        <v>273</v>
      </c>
      <c r="C102" s="183"/>
      <c r="D102" s="183"/>
      <c r="E102" s="183"/>
      <c r="F102" s="183"/>
      <c r="G102" s="183"/>
      <c r="H102" s="204">
        <f>SUMIF('Material Detail'!$D$25:$D$307,'Material Rates'!B102,'Material Detail'!$G$25:$G$307)</f>
        <v>2.8666638</v>
      </c>
      <c r="I102" s="201" t="str">
        <f>VLOOKUP('Material Rates'!B102,'Material Detail'!D$25:$I$307,2,FALSE)</f>
        <v>SH</v>
      </c>
      <c r="J102" s="185">
        <v>5.63</v>
      </c>
      <c r="K102" s="116"/>
    </row>
    <row r="103" spans="2:11" s="48" customFormat="1" ht="19.5" customHeight="1" x14ac:dyDescent="0.25">
      <c r="B103" s="182" t="s">
        <v>212</v>
      </c>
      <c r="C103" s="183"/>
      <c r="D103" s="183"/>
      <c r="E103" s="183"/>
      <c r="F103" s="183"/>
      <c r="G103" s="183"/>
      <c r="H103" s="204">
        <f>SUMIF('Material Detail'!$D$25:$D$307,'Material Rates'!B103,'Material Detail'!$G$25:$G$307)</f>
        <v>8.0741261249999994</v>
      </c>
      <c r="I103" s="201" t="str">
        <f>VLOOKUP('Material Rates'!B103,'Material Detail'!D$25:$I$307,2,FALSE)</f>
        <v>Each</v>
      </c>
      <c r="J103" s="185">
        <v>57</v>
      </c>
      <c r="K103" s="116"/>
    </row>
    <row r="104" spans="2:11" s="48" customFormat="1" ht="19.5" customHeight="1" x14ac:dyDescent="0.25">
      <c r="B104" s="182" t="s">
        <v>214</v>
      </c>
      <c r="C104" s="183"/>
      <c r="D104" s="183"/>
      <c r="E104" s="183"/>
      <c r="F104" s="183"/>
      <c r="G104" s="183"/>
      <c r="H104" s="204">
        <f>SUMIF('Material Detail'!$D$25:$D$307,'Material Rates'!B104,'Material Detail'!$G$25:$G$307)</f>
        <v>0.55953749999999991</v>
      </c>
      <c r="I104" s="201" t="str">
        <f>VLOOKUP('Material Rates'!B104,'Material Detail'!D$25:$I$307,2,FALSE)</f>
        <v>SH</v>
      </c>
      <c r="J104" s="185">
        <v>17</v>
      </c>
      <c r="K104" s="116"/>
    </row>
    <row r="105" spans="2:11" s="48" customFormat="1" ht="19.5" customHeight="1" x14ac:dyDescent="0.25">
      <c r="B105" s="182" t="s">
        <v>491</v>
      </c>
      <c r="C105" s="183"/>
      <c r="D105" s="183"/>
      <c r="E105" s="183"/>
      <c r="F105" s="183"/>
      <c r="G105" s="183"/>
      <c r="H105" s="204">
        <f>SUMIF('Material Detail'!$D$25:$D$307,'Material Rates'!B105,'Material Detail'!$G$25:$G$307)</f>
        <v>2.5577744287499997</v>
      </c>
      <c r="I105" s="201" t="str">
        <f>VLOOKUP('Material Rates'!B105,'Material Detail'!D$25:$I$307,2,FALSE)</f>
        <v>SH</v>
      </c>
      <c r="J105" s="185">
        <v>51.6</v>
      </c>
      <c r="K105" s="116"/>
    </row>
    <row r="106" spans="2:11" s="48" customFormat="1" ht="19.5" customHeight="1" x14ac:dyDescent="0.25">
      <c r="B106" s="182" t="s">
        <v>282</v>
      </c>
      <c r="C106" s="183"/>
      <c r="D106" s="183"/>
      <c r="E106" s="183"/>
      <c r="F106" s="183"/>
      <c r="G106" s="183"/>
      <c r="H106" s="204">
        <f>SUMIF('Material Detail'!$D$25:$D$307,'Material Rates'!B106,'Material Detail'!$G$25:$G$307)</f>
        <v>1.7199931199999998</v>
      </c>
      <c r="I106" s="201" t="str">
        <f>VLOOKUP('Material Rates'!B106,'Material Detail'!D$25:$I$307,2,FALSE)</f>
        <v>Each</v>
      </c>
      <c r="J106" s="185">
        <v>17</v>
      </c>
      <c r="K106" s="116"/>
    </row>
    <row r="107" spans="2:11" s="48" customFormat="1" ht="19.5" customHeight="1" x14ac:dyDescent="0.25">
      <c r="B107" s="182" t="s">
        <v>210</v>
      </c>
      <c r="C107" s="183"/>
      <c r="D107" s="183"/>
      <c r="E107" s="183"/>
      <c r="F107" s="183"/>
      <c r="G107" s="183"/>
      <c r="H107" s="204">
        <f>SUMIF('Material Detail'!$D$25:$D$307,'Material Rates'!B107,'Material Detail'!$G$25:$G$307)</f>
        <v>0.34609624999999999</v>
      </c>
      <c r="I107" s="201" t="str">
        <f>VLOOKUP('Material Rates'!B107,'Material Detail'!D$25:$I$307,2,FALSE)</f>
        <v>Each</v>
      </c>
      <c r="J107" s="185">
        <v>88</v>
      </c>
      <c r="K107" s="116"/>
    </row>
    <row r="108" spans="2:11" s="48" customFormat="1" ht="19.5" customHeight="1" x14ac:dyDescent="0.25">
      <c r="B108" s="182" t="s">
        <v>278</v>
      </c>
      <c r="C108" s="183"/>
      <c r="D108" s="183"/>
      <c r="E108" s="183"/>
      <c r="F108" s="183"/>
      <c r="G108" s="183"/>
      <c r="H108" s="204">
        <f>SUMIF('Material Detail'!$D$25:$D$307,'Material Rates'!B108,'Material Detail'!$G$25:$G$307)</f>
        <v>4</v>
      </c>
      <c r="I108" s="201" t="str">
        <f>VLOOKUP('Material Rates'!B108,'Material Detail'!D$25:$I$307,2,FALSE)</f>
        <v>EA</v>
      </c>
      <c r="J108" s="185">
        <v>5.85</v>
      </c>
      <c r="K108" s="116"/>
    </row>
    <row r="109" spans="2:11" s="48" customFormat="1" ht="19.5" customHeight="1" x14ac:dyDescent="0.25">
      <c r="B109" s="182" t="s">
        <v>353</v>
      </c>
      <c r="C109" s="183"/>
      <c r="D109" s="183"/>
      <c r="E109" s="183"/>
      <c r="F109" s="183"/>
      <c r="G109" s="183"/>
      <c r="H109" s="204">
        <f>SUMIF('Material Detail'!$D$25:$D$307,'Material Rates'!B109,'Material Detail'!$G$25:$G$307)</f>
        <v>23.972499999999997</v>
      </c>
      <c r="I109" s="201" t="str">
        <f>VLOOKUP('Material Rates'!B109,'Material Detail'!D$25:$I$307,2,FALSE)</f>
        <v>MT</v>
      </c>
      <c r="J109" s="185">
        <v>3.6</v>
      </c>
      <c r="K109" s="116"/>
    </row>
    <row r="110" spans="2:11" s="48" customFormat="1" ht="19.5" customHeight="1" x14ac:dyDescent="0.25">
      <c r="B110" s="182" t="s">
        <v>432</v>
      </c>
      <c r="C110" s="183"/>
      <c r="D110" s="183"/>
      <c r="E110" s="183"/>
      <c r="F110" s="183"/>
      <c r="G110" s="183"/>
      <c r="H110" s="204">
        <f>SUMIF('Material Detail'!$D$25:$D$307,'Material Rates'!B110,'Material Detail'!$G$25:$G$307)</f>
        <v>11.18</v>
      </c>
      <c r="I110" s="201" t="str">
        <f>VLOOKUP('Material Rates'!B110,'Material Detail'!D$25:$I$307,2,FALSE)</f>
        <v>M</v>
      </c>
      <c r="J110" s="185">
        <v>5.5</v>
      </c>
      <c r="K110" s="116"/>
    </row>
    <row r="111" spans="2:11" s="48" customFormat="1" ht="19.5" customHeight="1" x14ac:dyDescent="0.25">
      <c r="B111" s="182" t="s">
        <v>505</v>
      </c>
      <c r="C111" s="183"/>
      <c r="D111" s="183"/>
      <c r="E111" s="183"/>
      <c r="F111" s="183"/>
      <c r="G111" s="183"/>
      <c r="H111" s="204">
        <f>SUMIF('Material Detail'!$D$25:$D$307,'Material Rates'!B111,'Material Detail'!$G$25:$G$307)</f>
        <v>1</v>
      </c>
      <c r="I111" s="201" t="str">
        <f>VLOOKUP('Material Rates'!B111,'Material Detail'!D$25:$I$307,2,FALSE)</f>
        <v>Each</v>
      </c>
      <c r="J111" s="185">
        <v>1022</v>
      </c>
      <c r="K111" s="116"/>
    </row>
    <row r="112" spans="2:11" s="48" customFormat="1" ht="19.5" customHeight="1" x14ac:dyDescent="0.25">
      <c r="B112" s="182" t="s">
        <v>451</v>
      </c>
      <c r="C112" s="183"/>
      <c r="D112" s="183"/>
      <c r="E112" s="183"/>
      <c r="F112" s="183"/>
      <c r="G112" s="183"/>
      <c r="H112" s="204">
        <f>SUMIF('Material Detail'!$D$25:$D$307,'Material Rates'!B112,'Material Detail'!$G$25:$G$307)</f>
        <v>33.262005000000002</v>
      </c>
      <c r="I112" s="201" t="str">
        <f>VLOOKUP('Material Rates'!B112,'Material Detail'!D$25:$I$307,2,FALSE)</f>
        <v>Each</v>
      </c>
      <c r="J112" s="185">
        <v>2.1</v>
      </c>
      <c r="K112" s="116"/>
    </row>
    <row r="113" spans="2:11" s="48" customFormat="1" ht="19.5" customHeight="1" x14ac:dyDescent="0.25">
      <c r="B113" s="182" t="s">
        <v>428</v>
      </c>
      <c r="C113" s="183"/>
      <c r="D113" s="183"/>
      <c r="E113" s="183"/>
      <c r="F113" s="183"/>
      <c r="G113" s="183"/>
      <c r="H113" s="204">
        <f>SUMIF('Material Detail'!$D$25:$D$307,'Material Rates'!B113,'Material Detail'!$G$25:$G$307)</f>
        <v>1</v>
      </c>
      <c r="I113" s="201" t="str">
        <f>VLOOKUP('Material Rates'!B113,'Material Detail'!D$25:$I$307,2,FALSE)</f>
        <v>EA</v>
      </c>
      <c r="J113" s="185">
        <v>146</v>
      </c>
      <c r="K113" s="116"/>
    </row>
    <row r="114" spans="2:11" s="48" customFormat="1" ht="19.5" customHeight="1" x14ac:dyDescent="0.25">
      <c r="B114" s="182" t="s">
        <v>525</v>
      </c>
      <c r="C114" s="183"/>
      <c r="D114" s="183"/>
      <c r="E114" s="183"/>
      <c r="F114" s="183"/>
      <c r="G114" s="183"/>
      <c r="H114" s="204">
        <f>SUMIF('Material Detail'!$D$25:$D$307,'Material Rates'!B114,'Material Detail'!$G$25:$G$307)</f>
        <v>1</v>
      </c>
      <c r="I114" s="201" t="str">
        <f>VLOOKUP('Material Rates'!B114,'Material Detail'!D$25:$I$307,2,FALSE)</f>
        <v>Each</v>
      </c>
      <c r="J114" s="185">
        <v>500</v>
      </c>
      <c r="K114" s="116"/>
    </row>
    <row r="115" spans="2:11" s="48" customFormat="1" ht="19.5" customHeight="1" x14ac:dyDescent="0.25">
      <c r="B115" s="182" t="s">
        <v>378</v>
      </c>
      <c r="C115" s="183"/>
      <c r="D115" s="183"/>
      <c r="E115" s="183"/>
      <c r="F115" s="183"/>
      <c r="G115" s="183"/>
      <c r="H115" s="204">
        <f>SUMIF('Material Detail'!$D$25:$D$307,'Material Rates'!B115,'Material Detail'!$G$25:$G$307)</f>
        <v>55.9</v>
      </c>
      <c r="I115" s="201" t="str">
        <f>VLOOKUP('Material Rates'!B115,'Material Detail'!D$25:$I$307,2,FALSE)</f>
        <v>Each</v>
      </c>
      <c r="J115" s="185">
        <v>4.2</v>
      </c>
      <c r="K115" s="116"/>
    </row>
    <row r="116" spans="2:11" s="48" customFormat="1" ht="19.5" customHeight="1" x14ac:dyDescent="0.25">
      <c r="B116" s="182" t="s">
        <v>519</v>
      </c>
      <c r="C116" s="183"/>
      <c r="D116" s="183"/>
      <c r="E116" s="183"/>
      <c r="F116" s="183"/>
      <c r="G116" s="183"/>
      <c r="H116" s="204">
        <f>SUMIF('Material Detail'!$D$25:$D$307,'Material Rates'!B116,'Material Detail'!$G$25:$G$307)</f>
        <v>2</v>
      </c>
      <c r="I116" s="201" t="str">
        <f>VLOOKUP('Material Rates'!B116,'Material Detail'!D$25:$I$307,2,FALSE)</f>
        <v>Each</v>
      </c>
      <c r="J116" s="185">
        <v>5.0999999999999996</v>
      </c>
      <c r="K116" s="116"/>
    </row>
    <row r="117" spans="2:11" s="48" customFormat="1" ht="19.5" customHeight="1" x14ac:dyDescent="0.25">
      <c r="B117" s="182" t="s">
        <v>310</v>
      </c>
      <c r="C117" s="183"/>
      <c r="D117" s="183"/>
      <c r="E117" s="183"/>
      <c r="F117" s="183"/>
      <c r="G117" s="183"/>
      <c r="H117" s="204">
        <f>SUMIF('Material Detail'!$D$25:$D$307,'Material Rates'!B117,'Material Detail'!$G$25:$G$307)</f>
        <v>12.04</v>
      </c>
      <c r="I117" s="201" t="str">
        <f>VLOOKUP('Material Rates'!B117,'Material Detail'!D$25:$I$307,2,FALSE)</f>
        <v>MT</v>
      </c>
      <c r="J117" s="185">
        <v>2.2999999999999998</v>
      </c>
      <c r="K117" s="116"/>
    </row>
    <row r="118" spans="2:11" s="48" customFormat="1" ht="19.5" customHeight="1" x14ac:dyDescent="0.25">
      <c r="B118" s="182" t="s">
        <v>191</v>
      </c>
      <c r="C118" s="183"/>
      <c r="D118" s="183"/>
      <c r="E118" s="183"/>
      <c r="F118" s="183"/>
      <c r="G118" s="183"/>
      <c r="H118" s="204">
        <f>SUMIF('Material Detail'!$D$25:$D$307,'Material Rates'!B118,'Material Detail'!$G$25:$G$307)</f>
        <v>7.6045499999999997</v>
      </c>
      <c r="I118" s="201" t="str">
        <f>VLOOKUP('Material Rates'!B118,'Material Detail'!D$25:$I$307,2,FALSE)</f>
        <v>M3</v>
      </c>
      <c r="J118" s="185">
        <v>110</v>
      </c>
      <c r="K118" s="116"/>
    </row>
    <row r="119" spans="2:11" s="48" customFormat="1" ht="19.5" customHeight="1" x14ac:dyDescent="0.25">
      <c r="B119" s="182" t="s">
        <v>198</v>
      </c>
      <c r="C119" s="183"/>
      <c r="D119" s="183"/>
      <c r="E119" s="183"/>
      <c r="F119" s="183"/>
      <c r="G119" s="183"/>
      <c r="H119" s="204">
        <f>SUMIF('Material Detail'!$D$25:$D$307,'Material Rates'!B119,'Material Detail'!$G$25:$G$307)</f>
        <v>0.73624062500000009</v>
      </c>
      <c r="I119" s="201" t="str">
        <f>VLOOKUP('Material Rates'!B119,'Material Detail'!D$25:$I$307,2,FALSE)</f>
        <v>M3</v>
      </c>
      <c r="J119" s="185">
        <v>115</v>
      </c>
      <c r="K119" s="116"/>
    </row>
    <row r="120" spans="2:11" s="48" customFormat="1" ht="19.5" customHeight="1" x14ac:dyDescent="0.25">
      <c r="B120" s="182" t="s">
        <v>208</v>
      </c>
      <c r="C120" s="183"/>
      <c r="D120" s="183"/>
      <c r="E120" s="183"/>
      <c r="F120" s="183"/>
      <c r="G120" s="183"/>
      <c r="H120" s="204">
        <f>SUMIF('Material Detail'!$D$25:$D$307,'Material Rates'!B120,'Material Detail'!$G$25:$G$307)</f>
        <v>2.3268374999999999</v>
      </c>
      <c r="I120" s="201" t="str">
        <f>VLOOKUP('Material Rates'!B120,'Material Detail'!D$25:$I$307,2,FALSE)</f>
        <v>M3</v>
      </c>
      <c r="J120" s="185">
        <v>110</v>
      </c>
      <c r="K120" s="116"/>
    </row>
    <row r="121" spans="2:11" s="48" customFormat="1" ht="19.5" customHeight="1" x14ac:dyDescent="0.25">
      <c r="B121" s="182" t="s">
        <v>404</v>
      </c>
      <c r="C121" s="183"/>
      <c r="D121" s="183"/>
      <c r="E121" s="183"/>
      <c r="F121" s="183"/>
      <c r="G121" s="183"/>
      <c r="H121" s="204">
        <f>SUMIF('Material Detail'!$D$25:$D$307,'Material Rates'!B121,'Material Detail'!$G$25:$G$307)</f>
        <v>840.43323309634422</v>
      </c>
      <c r="I121" s="201" t="str">
        <f>VLOOKUP('Material Rates'!B121,'Material Detail'!D$25:$I$307,2,FALSE)</f>
        <v>Each</v>
      </c>
      <c r="J121" s="185">
        <v>1.5</v>
      </c>
      <c r="K121" s="116"/>
    </row>
    <row r="122" spans="2:11" s="48" customFormat="1" ht="19.5" customHeight="1" x14ac:dyDescent="0.25">
      <c r="B122" s="182" t="s">
        <v>342</v>
      </c>
      <c r="C122" s="183"/>
      <c r="D122" s="183"/>
      <c r="E122" s="183"/>
      <c r="F122" s="183"/>
      <c r="G122" s="183"/>
      <c r="H122" s="204">
        <f>SUMIF('Material Detail'!$D$25:$D$307,'Material Rates'!B122,'Material Detail'!$G$25:$G$307)</f>
        <v>8</v>
      </c>
      <c r="I122" s="201" t="str">
        <f>VLOOKUP('Material Rates'!B122,'Material Detail'!D$25:$I$307,2,FALSE)</f>
        <v>Each</v>
      </c>
      <c r="J122" s="185">
        <v>35</v>
      </c>
      <c r="K122" s="116"/>
    </row>
    <row r="123" spans="2:11" s="48" customFormat="1" ht="19.5" customHeight="1" x14ac:dyDescent="0.25">
      <c r="B123" s="182" t="s">
        <v>296</v>
      </c>
      <c r="C123" s="183"/>
      <c r="D123" s="183"/>
      <c r="E123" s="183"/>
      <c r="F123" s="183"/>
      <c r="G123" s="183"/>
      <c r="H123" s="204">
        <f>SUMIF('Material Detail'!$D$25:$D$307,'Material Rates'!B123,'Material Detail'!$G$25:$G$307)</f>
        <v>2.013220608096344</v>
      </c>
      <c r="I123" s="201" t="str">
        <f>VLOOKUP('Material Rates'!B123,'Material Detail'!D$25:$I$307,2,FALSE)</f>
        <v>BX</v>
      </c>
      <c r="J123" s="185">
        <v>54</v>
      </c>
      <c r="K123" s="116"/>
    </row>
    <row r="124" spans="2:11" s="48" customFormat="1" ht="19.5" customHeight="1" x14ac:dyDescent="0.25">
      <c r="B124" s="182" t="s">
        <v>402</v>
      </c>
      <c r="C124" s="183"/>
      <c r="D124" s="183"/>
      <c r="E124" s="183"/>
      <c r="F124" s="183"/>
      <c r="G124" s="183"/>
      <c r="H124" s="204">
        <f>SUMIF('Material Detail'!$D$25:$D$307,'Material Rates'!B124,'Material Detail'!$G$25:$G$307)</f>
        <v>0.45663823496445161</v>
      </c>
      <c r="I124" s="201" t="str">
        <f>VLOOKUP('Material Rates'!B124,'Material Detail'!D$25:$I$307,2,FALSE)</f>
        <v>BX</v>
      </c>
      <c r="J124" s="185">
        <v>67</v>
      </c>
      <c r="K124" s="116"/>
    </row>
    <row r="125" spans="2:11" s="48" customFormat="1" ht="19.5" customHeight="1" x14ac:dyDescent="0.25">
      <c r="B125" s="182" t="s">
        <v>181</v>
      </c>
      <c r="C125" s="183"/>
      <c r="D125" s="183"/>
      <c r="E125" s="183"/>
      <c r="F125" s="183"/>
      <c r="G125" s="183"/>
      <c r="H125" s="204">
        <f>SUMIF('Material Detail'!$D$25:$D$307,'Material Rates'!B125,'Material Detail'!$G$25:$G$307)</f>
        <v>1</v>
      </c>
      <c r="I125" s="201" t="str">
        <f>VLOOKUP('Material Rates'!B125,'Material Detail'!D$25:$I$307,2,FALSE)</f>
        <v>Each</v>
      </c>
      <c r="J125" s="185">
        <v>6.4</v>
      </c>
      <c r="K125" s="116"/>
    </row>
    <row r="126" spans="2:11" s="48" customFormat="1" ht="19.5" customHeight="1" x14ac:dyDescent="0.25">
      <c r="B126" s="182" t="s">
        <v>406</v>
      </c>
      <c r="C126" s="183"/>
      <c r="D126" s="183"/>
      <c r="E126" s="183"/>
      <c r="F126" s="183"/>
      <c r="G126" s="183"/>
      <c r="H126" s="204">
        <f>SUMIF('Material Detail'!$D$25:$D$307,'Material Rates'!B126,'Material Detail'!$G$25:$G$307)</f>
        <v>472.2475</v>
      </c>
      <c r="I126" s="201" t="str">
        <f>VLOOKUP('Material Rates'!B126,'Material Detail'!D$25:$I$307,2,FALSE)</f>
        <v>MT</v>
      </c>
      <c r="J126" s="185">
        <v>0.6</v>
      </c>
      <c r="K126" s="116"/>
    </row>
    <row r="127" spans="2:11" s="48" customFormat="1" ht="19.5" customHeight="1" x14ac:dyDescent="0.25">
      <c r="B127" s="182" t="s">
        <v>317</v>
      </c>
      <c r="C127" s="183"/>
      <c r="D127" s="183"/>
      <c r="E127" s="183"/>
      <c r="F127" s="183"/>
      <c r="G127" s="183"/>
      <c r="H127" s="204">
        <f>SUMIF('Material Detail'!$D$25:$D$307,'Material Rates'!B127,'Material Detail'!$G$25:$G$307)</f>
        <v>69.240303482287658</v>
      </c>
      <c r="I127" s="201" t="str">
        <f>VLOOKUP('Material Rates'!B127,'Material Detail'!D$25:$I$307,2,FALSE)</f>
        <v>MT</v>
      </c>
      <c r="J127" s="185">
        <v>2.1</v>
      </c>
      <c r="K127" s="116"/>
    </row>
    <row r="128" spans="2:11" s="48" customFormat="1" ht="19.5" customHeight="1" x14ac:dyDescent="0.25">
      <c r="B128" s="182" t="s">
        <v>346</v>
      </c>
      <c r="C128" s="183"/>
      <c r="D128" s="183"/>
      <c r="E128" s="183"/>
      <c r="F128" s="183"/>
      <c r="G128" s="183"/>
      <c r="H128" s="204">
        <f>SUMIF('Material Detail'!$D$25:$D$307,'Material Rates'!B128,'Material Detail'!$G$25:$G$307)</f>
        <v>255.80478992533804</v>
      </c>
      <c r="I128" s="201" t="str">
        <f>VLOOKUP('Material Rates'!B128,'Material Detail'!D$25:$I$307,2,FALSE)</f>
        <v>MT</v>
      </c>
      <c r="J128" s="185">
        <v>2.4</v>
      </c>
      <c r="K128" s="116"/>
    </row>
    <row r="129" spans="2:11" s="48" customFormat="1" ht="19.5" customHeight="1" x14ac:dyDescent="0.25">
      <c r="B129" s="182" t="s">
        <v>376</v>
      </c>
      <c r="C129" s="183"/>
      <c r="D129" s="183"/>
      <c r="E129" s="183"/>
      <c r="F129" s="183"/>
      <c r="G129" s="183"/>
      <c r="H129" s="204">
        <f>SUMIF('Material Detail'!$D$25:$D$307,'Material Rates'!B129,'Material Detail'!$G$25:$G$307)</f>
        <v>3.3325</v>
      </c>
      <c r="I129" s="201" t="str">
        <f>VLOOKUP('Material Rates'!B129,'Material Detail'!D$25:$I$307,2,FALSE)</f>
        <v>MT</v>
      </c>
      <c r="J129" s="185">
        <v>5.2</v>
      </c>
      <c r="K129" s="116"/>
    </row>
    <row r="130" spans="2:11" s="48" customFormat="1" ht="19.5" customHeight="1" x14ac:dyDescent="0.25">
      <c r="B130" s="182" t="s">
        <v>375</v>
      </c>
      <c r="C130" s="183"/>
      <c r="D130" s="183"/>
      <c r="E130" s="183"/>
      <c r="F130" s="183"/>
      <c r="G130" s="183"/>
      <c r="H130" s="204">
        <f>SUMIF('Material Detail'!$D$25:$D$307,'Material Rates'!B130,'Material Detail'!$G$25:$G$307)</f>
        <v>41.209860168092064</v>
      </c>
      <c r="I130" s="201" t="str">
        <f>VLOOKUP('Material Rates'!B130,'Material Detail'!D$25:$I$307,2,FALSE)</f>
        <v>MT</v>
      </c>
      <c r="J130" s="185">
        <v>4.8</v>
      </c>
      <c r="K130" s="116"/>
    </row>
    <row r="131" spans="2:11" s="48" customFormat="1" ht="19.5" customHeight="1" x14ac:dyDescent="0.25">
      <c r="B131" s="182" t="s">
        <v>286</v>
      </c>
      <c r="C131" s="183"/>
      <c r="D131" s="183"/>
      <c r="E131" s="183"/>
      <c r="F131" s="183"/>
      <c r="G131" s="183"/>
      <c r="H131" s="204">
        <f>SUMIF('Material Detail'!$D$25:$D$307,'Material Rates'!B131,'Material Detail'!$G$25:$G$307)</f>
        <v>76.486249999999984</v>
      </c>
      <c r="I131" s="201" t="str">
        <f>VLOOKUP('Material Rates'!B131,'Material Detail'!D$25:$I$307,2,FALSE)</f>
        <v>MT</v>
      </c>
      <c r="J131" s="185">
        <v>6.4</v>
      </c>
      <c r="K131" s="116"/>
    </row>
    <row r="132" spans="2:11" s="48" customFormat="1" ht="19.5" customHeight="1" x14ac:dyDescent="0.25">
      <c r="B132" s="182" t="s">
        <v>367</v>
      </c>
      <c r="C132" s="183"/>
      <c r="D132" s="183"/>
      <c r="E132" s="183"/>
      <c r="F132" s="183"/>
      <c r="G132" s="183"/>
      <c r="H132" s="204">
        <f>SUMIF('Material Detail'!$D$25:$D$307,'Material Rates'!B132,'Material Detail'!$G$25:$G$307)</f>
        <v>3.3325</v>
      </c>
      <c r="I132" s="201" t="str">
        <f>VLOOKUP('Material Rates'!B132,'Material Detail'!D$25:$I$307,2,FALSE)</f>
        <v>MT</v>
      </c>
      <c r="J132" s="185">
        <v>6.1</v>
      </c>
      <c r="K132" s="116"/>
    </row>
    <row r="133" spans="2:11" s="48" customFormat="1" ht="19.5" customHeight="1" x14ac:dyDescent="0.25">
      <c r="B133" s="182" t="s">
        <v>292</v>
      </c>
      <c r="C133" s="183"/>
      <c r="D133" s="183"/>
      <c r="E133" s="183"/>
      <c r="F133" s="183"/>
      <c r="G133" s="183"/>
      <c r="H133" s="204">
        <f>SUMIF('Material Detail'!$D$25:$D$307,'Material Rates'!B133,'Material Detail'!$G$25:$G$307)</f>
        <v>7.9550000000000001</v>
      </c>
      <c r="I133" s="201" t="str">
        <f>VLOOKUP('Material Rates'!B133,'Material Detail'!D$25:$I$307,2,FALSE)</f>
        <v>MT</v>
      </c>
      <c r="J133" s="185">
        <v>11</v>
      </c>
      <c r="K133" s="116"/>
    </row>
    <row r="134" spans="2:11" s="48" customFormat="1" ht="19.5" customHeight="1" x14ac:dyDescent="0.25">
      <c r="B134" s="182" t="s">
        <v>382</v>
      </c>
      <c r="C134" s="183"/>
      <c r="D134" s="183"/>
      <c r="E134" s="183"/>
      <c r="F134" s="183"/>
      <c r="G134" s="183"/>
      <c r="H134" s="204">
        <f>SUMIF('Material Detail'!$D$25:$D$307,'Material Rates'!B134,'Material Detail'!$G$25:$G$307)</f>
        <v>3.3325</v>
      </c>
      <c r="I134" s="201" t="str">
        <f>VLOOKUP('Material Rates'!B134,'Material Detail'!D$25:$I$307,2,FALSE)</f>
        <v>MT</v>
      </c>
      <c r="J134" s="185">
        <v>15</v>
      </c>
      <c r="K134" s="116"/>
    </row>
    <row r="135" spans="2:11" s="48" customFormat="1" ht="19.5" customHeight="1" x14ac:dyDescent="0.25">
      <c r="B135" s="182" t="s">
        <v>332</v>
      </c>
      <c r="C135" s="183"/>
      <c r="D135" s="183"/>
      <c r="E135" s="183"/>
      <c r="F135" s="183"/>
      <c r="G135" s="183"/>
      <c r="H135" s="204">
        <f>SUMIF('Material Detail'!$D$25:$D$307,'Material Rates'!B135,'Material Detail'!$G$25:$G$307)</f>
        <v>23.112500000000001</v>
      </c>
      <c r="I135" s="201" t="str">
        <f>VLOOKUP('Material Rates'!B135,'Material Detail'!D$25:$I$307,2,FALSE)</f>
        <v>MT</v>
      </c>
      <c r="J135" s="185">
        <v>1.9</v>
      </c>
      <c r="K135" s="116"/>
    </row>
    <row r="136" spans="2:11" s="48" customFormat="1" ht="19.5" customHeight="1" x14ac:dyDescent="0.25">
      <c r="B136" s="182" t="s">
        <v>245</v>
      </c>
      <c r="C136" s="183"/>
      <c r="D136" s="183"/>
      <c r="E136" s="183"/>
      <c r="F136" s="183"/>
      <c r="G136" s="183"/>
      <c r="H136" s="204">
        <f>SUMIF('Material Detail'!$D$25:$D$307,'Material Rates'!B136,'Material Detail'!$G$25:$G$307)</f>
        <v>43.537499999999994</v>
      </c>
      <c r="I136" s="201" t="str">
        <f>VLOOKUP('Material Rates'!B136,'Material Detail'!D$25:$I$307,2,FALSE)</f>
        <v>MT</v>
      </c>
      <c r="J136" s="185">
        <v>1.7</v>
      </c>
      <c r="K136" s="116"/>
    </row>
    <row r="137" spans="2:11" s="48" customFormat="1" ht="19.5" customHeight="1" x14ac:dyDescent="0.25">
      <c r="B137" s="182" t="s">
        <v>306</v>
      </c>
      <c r="C137" s="183"/>
      <c r="D137" s="183"/>
      <c r="E137" s="183"/>
      <c r="F137" s="183"/>
      <c r="G137" s="183"/>
      <c r="H137" s="204">
        <f>SUMIF('Material Detail'!$D$25:$D$307,'Material Rates'!B137,'Material Detail'!$G$25:$G$307)</f>
        <v>109.48875000000001</v>
      </c>
      <c r="I137" s="201" t="str">
        <f>VLOOKUP('Material Rates'!B137,'Material Detail'!D$25:$I$307,2,FALSE)</f>
        <v>MT</v>
      </c>
      <c r="J137" s="185">
        <v>2</v>
      </c>
      <c r="K137" s="116"/>
    </row>
    <row r="138" spans="2:11" s="48" customFormat="1" ht="19.5" customHeight="1" x14ac:dyDescent="0.25">
      <c r="B138" s="182" t="s">
        <v>396</v>
      </c>
      <c r="C138" s="183"/>
      <c r="D138" s="183"/>
      <c r="E138" s="183"/>
      <c r="F138" s="183"/>
      <c r="G138" s="183"/>
      <c r="H138" s="204">
        <f>SUMIF('Material Detail'!$D$25:$D$307,'Material Rates'!B138,'Material Detail'!$G$25:$G$307)</f>
        <v>10.291284062499999</v>
      </c>
      <c r="I138" s="201" t="str">
        <f>VLOOKUP('Material Rates'!B138,'Material Detail'!D$25:$I$307,2,FALSE)</f>
        <v>Each</v>
      </c>
      <c r="J138" s="185">
        <v>5</v>
      </c>
      <c r="K138" s="116"/>
    </row>
    <row r="139" spans="2:11" s="48" customFormat="1" ht="19.5" customHeight="1" x14ac:dyDescent="0.25">
      <c r="B139" s="182" t="s">
        <v>527</v>
      </c>
      <c r="C139" s="183"/>
      <c r="D139" s="183"/>
      <c r="E139" s="183"/>
      <c r="F139" s="183"/>
      <c r="G139" s="183"/>
      <c r="H139" s="204">
        <f>SUMIF('Material Detail'!$D$25:$D$307,'Material Rates'!B139,'Material Detail'!$G$25:$G$307)</f>
        <v>1</v>
      </c>
      <c r="I139" s="201" t="str">
        <f>VLOOKUP('Material Rates'!B139,'Material Detail'!D$25:$I$307,2,FALSE)</f>
        <v>EA</v>
      </c>
      <c r="J139" s="185">
        <v>850</v>
      </c>
      <c r="K139" s="116"/>
    </row>
    <row r="140" spans="2:11" s="48" customFormat="1" ht="19.5" customHeight="1" x14ac:dyDescent="0.25">
      <c r="B140" s="182" t="s">
        <v>578</v>
      </c>
      <c r="C140" s="183"/>
      <c r="D140" s="183"/>
      <c r="E140" s="183"/>
      <c r="F140" s="183"/>
      <c r="G140" s="183"/>
      <c r="H140" s="204">
        <f>SUMIF('Material Detail'!$D$25:$D$307,'Material Rates'!B140,'Material Detail'!$G$25:$G$307)</f>
        <v>1.7305994999999998</v>
      </c>
      <c r="I140" s="201" t="str">
        <f>VLOOKUP('Material Rates'!B140,'Material Detail'!D$25:$I$307,2,FALSE)</f>
        <v>Each</v>
      </c>
      <c r="J140" s="185">
        <v>3</v>
      </c>
      <c r="K140" s="116"/>
    </row>
    <row r="141" spans="2:11" s="48" customFormat="1" ht="19.5" customHeight="1" x14ac:dyDescent="0.25">
      <c r="B141" s="182" t="s">
        <v>515</v>
      </c>
      <c r="C141" s="183"/>
      <c r="D141" s="183"/>
      <c r="E141" s="183"/>
      <c r="F141" s="183"/>
      <c r="G141" s="183"/>
      <c r="H141" s="204">
        <f>SUMIF('Material Detail'!$D$25:$D$307,'Material Rates'!B141,'Material Detail'!$G$25:$G$307)</f>
        <v>72.078749999999999</v>
      </c>
      <c r="I141" s="201" t="str">
        <f>VLOOKUP('Material Rates'!B141,'Material Detail'!D$25:$I$307,2,FALSE)</f>
        <v>MT</v>
      </c>
      <c r="J141" s="185">
        <v>3.9</v>
      </c>
      <c r="K141" s="116"/>
    </row>
    <row r="142" spans="2:11" s="48" customFormat="1" ht="19.5" customHeight="1" x14ac:dyDescent="0.25">
      <c r="B142" s="182" t="s">
        <v>178</v>
      </c>
      <c r="C142" s="183"/>
      <c r="D142" s="183"/>
      <c r="E142" s="183"/>
      <c r="F142" s="183"/>
      <c r="G142" s="183"/>
      <c r="H142" s="204">
        <f>SUMIF('Material Detail'!$D$25:$D$307,'Material Rates'!B142,'Material Detail'!$G$25:$G$307)</f>
        <v>1</v>
      </c>
      <c r="I142" s="201" t="str">
        <f>VLOOKUP('Material Rates'!B142,'Material Detail'!D$25:$I$307,2,FALSE)</f>
        <v>Each</v>
      </c>
      <c r="J142" s="185">
        <v>19</v>
      </c>
      <c r="K142" s="116"/>
    </row>
    <row r="143" spans="2:11" s="48" customFormat="1" ht="19.5" customHeight="1" x14ac:dyDescent="0.25">
      <c r="B143" s="182" t="s">
        <v>585</v>
      </c>
      <c r="C143" s="183"/>
      <c r="D143" s="183"/>
      <c r="E143" s="183"/>
      <c r="F143" s="183"/>
      <c r="G143" s="183"/>
      <c r="H143" s="204">
        <f>SUMIF('Material Detail'!$D$25:$D$307,'Material Rates'!B143,'Material Detail'!$G$25:$G$307)</f>
        <v>1.2640274087499999</v>
      </c>
      <c r="I143" s="201" t="str">
        <f>VLOOKUP('Material Rates'!B143,'Material Detail'!D$25:$I$307,2,FALSE)</f>
        <v>Each</v>
      </c>
      <c r="J143" s="185">
        <v>56</v>
      </c>
      <c r="K143" s="116"/>
    </row>
    <row r="144" spans="2:11" s="48" customFormat="1" ht="19.5" customHeight="1" x14ac:dyDescent="0.25">
      <c r="B144" s="182" t="s">
        <v>328</v>
      </c>
      <c r="C144" s="183"/>
      <c r="D144" s="183"/>
      <c r="E144" s="183"/>
      <c r="F144" s="183"/>
      <c r="G144" s="183"/>
      <c r="H144" s="204">
        <f>SUMIF('Material Detail'!$D$25:$D$307,'Material Rates'!B144,'Material Detail'!$G$25:$G$307)</f>
        <v>10.06845</v>
      </c>
      <c r="I144" s="201" t="str">
        <f>VLOOKUP('Material Rates'!B144,'Material Detail'!D$25:$I$307,2,FALSE)</f>
        <v>Each</v>
      </c>
      <c r="J144" s="185">
        <v>9</v>
      </c>
      <c r="K144" s="116"/>
    </row>
    <row r="145" spans="2:11" s="48" customFormat="1" ht="19.5" customHeight="1" x14ac:dyDescent="0.25">
      <c r="B145" s="182" t="s">
        <v>194</v>
      </c>
      <c r="C145" s="183"/>
      <c r="D145" s="183"/>
      <c r="E145" s="183"/>
      <c r="F145" s="183"/>
      <c r="G145" s="183"/>
      <c r="H145" s="204">
        <f>SUMIF('Material Detail'!$D$25:$D$307,'Material Rates'!B145,'Material Detail'!$G$25:$G$307)</f>
        <v>107.6478125</v>
      </c>
      <c r="I145" s="201" t="str">
        <f>VLOOKUP('Material Rates'!B145,'Material Detail'!D$25:$I$307,2,FALSE)</f>
        <v>M2</v>
      </c>
      <c r="J145" s="185">
        <v>16</v>
      </c>
      <c r="K145" s="116"/>
    </row>
    <row r="146" spans="2:11" s="48" customFormat="1" ht="19.5" customHeight="1" x14ac:dyDescent="0.25">
      <c r="B146" s="182" t="s">
        <v>248</v>
      </c>
      <c r="C146" s="183"/>
      <c r="D146" s="183"/>
      <c r="E146" s="183"/>
      <c r="F146" s="183"/>
      <c r="G146" s="183"/>
      <c r="H146" s="204">
        <f>SUMIF('Material Detail'!$D$25:$D$307,'Material Rates'!B146,'Material Detail'!$G$25:$G$307)</f>
        <v>2</v>
      </c>
      <c r="I146" s="201" t="str">
        <f>VLOOKUP('Material Rates'!B146,'Material Detail'!D$25:$I$307,2,FALSE)</f>
        <v>Each</v>
      </c>
      <c r="J146" s="185">
        <v>116</v>
      </c>
      <c r="K146" s="116"/>
    </row>
    <row r="147" spans="2:11" s="48" customFormat="1" ht="19.5" customHeight="1" x14ac:dyDescent="0.25">
      <c r="B147" s="182" t="s">
        <v>251</v>
      </c>
      <c r="C147" s="183"/>
      <c r="D147" s="183"/>
      <c r="E147" s="183"/>
      <c r="F147" s="183"/>
      <c r="G147" s="183"/>
      <c r="H147" s="204">
        <f>SUMIF('Material Detail'!$D$25:$D$307,'Material Rates'!B147,'Material Detail'!$G$25:$G$307)</f>
        <v>2</v>
      </c>
      <c r="I147" s="201" t="str">
        <f>VLOOKUP('Material Rates'!B147,'Material Detail'!D$25:$I$307,2,FALSE)</f>
        <v>Each</v>
      </c>
      <c r="J147" s="185">
        <v>145</v>
      </c>
      <c r="K147" s="116"/>
    </row>
    <row r="148" spans="2:11" s="48" customFormat="1" ht="19.5" customHeight="1" x14ac:dyDescent="0.25">
      <c r="B148" s="182" t="s">
        <v>250</v>
      </c>
      <c r="C148" s="183"/>
      <c r="D148" s="183"/>
      <c r="E148" s="183"/>
      <c r="F148" s="183"/>
      <c r="G148" s="183"/>
      <c r="H148" s="204">
        <f>SUMIF('Material Detail'!$D$25:$D$307,'Material Rates'!B148,'Material Detail'!$G$25:$G$307)</f>
        <v>1</v>
      </c>
      <c r="I148" s="201" t="str">
        <f>VLOOKUP('Material Rates'!B148,'Material Detail'!D$25:$I$307,2,FALSE)</f>
        <v>Each</v>
      </c>
      <c r="J148" s="185">
        <v>174</v>
      </c>
      <c r="K148" s="116"/>
    </row>
    <row r="149" spans="2:11" s="48" customFormat="1" ht="19.5" customHeight="1" x14ac:dyDescent="0.25">
      <c r="B149" s="182" t="s">
        <v>249</v>
      </c>
      <c r="C149" s="183"/>
      <c r="D149" s="183"/>
      <c r="E149" s="183"/>
      <c r="F149" s="183"/>
      <c r="G149" s="183"/>
      <c r="H149" s="204">
        <f>SUMIF('Material Detail'!$D$25:$D$307,'Material Rates'!B149,'Material Detail'!$G$25:$G$307)</f>
        <v>3</v>
      </c>
      <c r="I149" s="201" t="str">
        <f>VLOOKUP('Material Rates'!B149,'Material Detail'!D$25:$I$307,2,FALSE)</f>
        <v>Each</v>
      </c>
      <c r="J149" s="185">
        <v>206</v>
      </c>
      <c r="K149" s="116"/>
    </row>
    <row r="150" spans="2:11" s="48" customFormat="1" ht="19.5" customHeight="1" x14ac:dyDescent="0.25">
      <c r="B150" s="182" t="s">
        <v>205</v>
      </c>
      <c r="C150" s="183"/>
      <c r="D150" s="183"/>
      <c r="E150" s="183"/>
      <c r="F150" s="183"/>
      <c r="G150" s="183"/>
      <c r="H150" s="204">
        <f>SUMIF('Material Detail'!$D$25:$D$307,'Material Rates'!B150,'Material Detail'!$G$25:$G$307)</f>
        <v>7.6785637500000004</v>
      </c>
      <c r="I150" s="201" t="str">
        <f>VLOOKUP('Material Rates'!B150,'Material Detail'!D$25:$I$307,2,FALSE)</f>
        <v>Each</v>
      </c>
      <c r="J150" s="185">
        <v>53</v>
      </c>
      <c r="K150" s="116"/>
    </row>
    <row r="151" spans="2:11" s="48" customFormat="1" ht="19.5" customHeight="1" x14ac:dyDescent="0.25">
      <c r="B151" s="182" t="s">
        <v>280</v>
      </c>
      <c r="C151" s="183"/>
      <c r="D151" s="183"/>
      <c r="E151" s="183"/>
      <c r="F151" s="183"/>
      <c r="G151" s="183"/>
      <c r="H151" s="204">
        <f>SUMIF('Material Detail'!$D$25:$D$307,'Material Rates'!B151,'Material Detail'!$G$25:$G$307)</f>
        <v>43</v>
      </c>
      <c r="I151" s="201" t="str">
        <f>VLOOKUP('Material Rates'!B151,'Material Detail'!D$25:$I$307,2,FALSE)</f>
        <v>Each</v>
      </c>
      <c r="J151" s="185">
        <v>1</v>
      </c>
      <c r="K151" s="116"/>
    </row>
    <row r="152" spans="2:11" s="48" customFormat="1" ht="19.5" customHeight="1" x14ac:dyDescent="0.25">
      <c r="B152" s="182" t="s">
        <v>189</v>
      </c>
      <c r="C152" s="183"/>
      <c r="D152" s="183"/>
      <c r="E152" s="183"/>
      <c r="F152" s="183"/>
      <c r="G152" s="183"/>
      <c r="H152" s="204">
        <f>SUMIF('Material Detail'!$D$25:$D$307,'Material Rates'!B152,'Material Detail'!$G$25:$G$307)</f>
        <v>1</v>
      </c>
      <c r="I152" s="201" t="str">
        <f>VLOOKUP('Material Rates'!B152,'Material Detail'!D$25:$I$307,2,FALSE)</f>
        <v>Each</v>
      </c>
      <c r="J152" s="185">
        <v>16</v>
      </c>
      <c r="K152" s="116"/>
    </row>
    <row r="153" spans="2:11" s="48" customFormat="1" ht="19.5" customHeight="1" x14ac:dyDescent="0.25">
      <c r="B153" s="182" t="s">
        <v>523</v>
      </c>
      <c r="C153" s="183"/>
      <c r="D153" s="183"/>
      <c r="E153" s="183"/>
      <c r="F153" s="183"/>
      <c r="G153" s="183"/>
      <c r="H153" s="204">
        <f>SUMIF('Material Detail'!$D$25:$D$307,'Material Rates'!B153,'Material Detail'!$G$25:$G$307)</f>
        <v>65.080500000000001</v>
      </c>
      <c r="I153" s="201" t="str">
        <f>VLOOKUP('Material Rates'!B153,'Material Detail'!D$25:$I$307,2,FALSE)</f>
        <v>MT</v>
      </c>
      <c r="J153" s="185">
        <v>5</v>
      </c>
      <c r="K153" s="116"/>
    </row>
    <row r="154" spans="2:11" s="48" customFormat="1" ht="19.5" customHeight="1" x14ac:dyDescent="0.25">
      <c r="B154" s="182" t="s">
        <v>349</v>
      </c>
      <c r="C154" s="183"/>
      <c r="D154" s="183"/>
      <c r="E154" s="183"/>
      <c r="F154" s="183"/>
      <c r="G154" s="183"/>
      <c r="H154" s="204">
        <f>SUMIF('Material Detail'!$D$25:$D$307,'Material Rates'!B154,'Material Detail'!$G$25:$G$307)</f>
        <v>49.45</v>
      </c>
      <c r="I154" s="201" t="str">
        <f>VLOOKUP('Material Rates'!B154,'Material Detail'!D$25:$I$307,2,FALSE)</f>
        <v>Each</v>
      </c>
      <c r="J154" s="185">
        <v>1</v>
      </c>
      <c r="K154" s="116"/>
    </row>
    <row r="155" spans="2:11" s="48" customFormat="1" ht="19.5" customHeight="1" x14ac:dyDescent="0.25">
      <c r="B155" s="182" t="s">
        <v>363</v>
      </c>
      <c r="C155" s="183"/>
      <c r="D155" s="183"/>
      <c r="E155" s="183"/>
      <c r="F155" s="183"/>
      <c r="G155" s="183"/>
      <c r="H155" s="204">
        <f>SUMIF('Material Detail'!$D$25:$D$307,'Material Rates'!B155,'Material Detail'!$G$25:$G$307)</f>
        <v>3.7760329397482724</v>
      </c>
      <c r="I155" s="201" t="str">
        <f>VLOOKUP('Material Rates'!B155,'Material Detail'!D$25:$I$307,2,FALSE)</f>
        <v>Each</v>
      </c>
      <c r="J155" s="185">
        <v>33</v>
      </c>
      <c r="K155" s="116"/>
    </row>
    <row r="156" spans="2:11" s="48" customFormat="1" ht="19.5" customHeight="1" x14ac:dyDescent="0.25">
      <c r="B156" s="182" t="s">
        <v>221</v>
      </c>
      <c r="C156" s="183"/>
      <c r="D156" s="183"/>
      <c r="E156" s="183"/>
      <c r="F156" s="183"/>
      <c r="G156" s="183"/>
      <c r="H156" s="204">
        <f>SUMIF('Material Detail'!$D$25:$D$307,'Material Rates'!B156,'Material Detail'!$G$25:$G$307)</f>
        <v>1</v>
      </c>
      <c r="I156" s="201" t="str">
        <f>VLOOKUP('Material Rates'!B156,'Material Detail'!D$25:$I$307,2,FALSE)</f>
        <v>Each</v>
      </c>
      <c r="J156" s="185">
        <v>132</v>
      </c>
      <c r="K156" s="116"/>
    </row>
    <row r="157" spans="2:11" s="48" customFormat="1" ht="19.5" customHeight="1" x14ac:dyDescent="0.25">
      <c r="B157" s="182" t="s">
        <v>238</v>
      </c>
      <c r="C157" s="183"/>
      <c r="D157" s="183"/>
      <c r="E157" s="183"/>
      <c r="F157" s="183"/>
      <c r="G157" s="183"/>
      <c r="H157" s="204">
        <f>SUMIF('Material Detail'!$D$25:$D$307,'Material Rates'!B157,'Material Detail'!$G$25:$G$307)</f>
        <v>2</v>
      </c>
      <c r="I157" s="201" t="str">
        <f>VLOOKUP('Material Rates'!B157,'Material Detail'!D$25:$I$307,2,FALSE)</f>
        <v>Each</v>
      </c>
      <c r="J157" s="185">
        <v>56</v>
      </c>
      <c r="K157" s="116"/>
    </row>
    <row r="158" spans="2:11" s="48" customFormat="1" ht="19.5" customHeight="1" x14ac:dyDescent="0.25">
      <c r="B158" s="182" t="s">
        <v>223</v>
      </c>
      <c r="C158" s="183"/>
      <c r="D158" s="183"/>
      <c r="E158" s="183"/>
      <c r="F158" s="183"/>
      <c r="G158" s="183"/>
      <c r="H158" s="204">
        <f>SUMIF('Material Detail'!$D$25:$D$307,'Material Rates'!B158,'Material Detail'!$G$25:$G$307)</f>
        <v>1</v>
      </c>
      <c r="I158" s="201" t="str">
        <f>VLOOKUP('Material Rates'!B158,'Material Detail'!D$25:$I$307,2,FALSE)</f>
        <v>Each</v>
      </c>
      <c r="J158" s="185">
        <v>132</v>
      </c>
      <c r="K158" s="116"/>
    </row>
    <row r="159" spans="2:11" s="48" customFormat="1" ht="19.5" customHeight="1" x14ac:dyDescent="0.25">
      <c r="B159" s="182" t="s">
        <v>435</v>
      </c>
      <c r="C159" s="183"/>
      <c r="D159" s="183"/>
      <c r="E159" s="183"/>
      <c r="F159" s="183"/>
      <c r="G159" s="183"/>
      <c r="H159" s="204">
        <f>SUMIF('Material Detail'!$D$25:$D$307,'Material Rates'!B159,'Material Detail'!$G$25:$G$307)</f>
        <v>3.2250000000000001</v>
      </c>
      <c r="I159" s="201" t="str">
        <f>VLOOKUP('Material Rates'!B159,'Material Detail'!D$25:$I$307,2,FALSE)</f>
        <v>Each</v>
      </c>
      <c r="J159" s="185">
        <v>31</v>
      </c>
      <c r="K159" s="116"/>
    </row>
    <row r="160" spans="2:11" s="48" customFormat="1" ht="19.5" customHeight="1" x14ac:dyDescent="0.25">
      <c r="B160" s="182" t="s">
        <v>394</v>
      </c>
      <c r="C160" s="183"/>
      <c r="D160" s="183"/>
      <c r="E160" s="183"/>
      <c r="F160" s="183"/>
      <c r="G160" s="183"/>
      <c r="H160" s="204">
        <f>SUMIF('Material Detail'!$D$25:$D$307,'Material Rates'!B160,'Material Detail'!$G$25:$G$307)</f>
        <v>1</v>
      </c>
      <c r="I160" s="201" t="str">
        <f>VLOOKUP('Material Rates'!B160,'Material Detail'!D$25:$I$307,2,FALSE)</f>
        <v>Each</v>
      </c>
      <c r="J160" s="185">
        <v>21</v>
      </c>
      <c r="K160" s="116"/>
    </row>
    <row r="161" spans="2:11" s="48" customFormat="1" ht="19.5" customHeight="1" x14ac:dyDescent="0.25">
      <c r="B161" s="182" t="s">
        <v>392</v>
      </c>
      <c r="C161" s="183"/>
      <c r="D161" s="183"/>
      <c r="E161" s="183"/>
      <c r="F161" s="183"/>
      <c r="G161" s="183"/>
      <c r="H161" s="204">
        <f>SUMIF('Material Detail'!$D$25:$D$307,'Material Rates'!B161,'Material Detail'!$G$25:$G$307)</f>
        <v>1</v>
      </c>
      <c r="I161" s="201" t="str">
        <f>VLOOKUP('Material Rates'!B161,'Material Detail'!D$25:$I$307,2,FALSE)</f>
        <v>Each</v>
      </c>
      <c r="J161" s="185">
        <v>50</v>
      </c>
      <c r="K161" s="116"/>
    </row>
    <row r="162" spans="2:11" s="48" customFormat="1" ht="19.5" customHeight="1" x14ac:dyDescent="0.25">
      <c r="B162" s="182" t="s">
        <v>313</v>
      </c>
      <c r="C162" s="183"/>
      <c r="D162" s="183"/>
      <c r="E162" s="183"/>
      <c r="F162" s="183"/>
      <c r="G162" s="183"/>
      <c r="H162" s="204">
        <f>SUMIF('Material Detail'!$D$25:$D$307,'Material Rates'!B162,'Material Detail'!$G$25:$G$307)</f>
        <v>1</v>
      </c>
      <c r="I162" s="201" t="str">
        <f>VLOOKUP('Material Rates'!B162,'Material Detail'!D$25:$I$307,2,FALSE)</f>
        <v>Each</v>
      </c>
      <c r="J162" s="185">
        <v>220</v>
      </c>
      <c r="K162" s="116"/>
    </row>
    <row r="163" spans="2:11" s="48" customFormat="1" ht="19.5" customHeight="1" x14ac:dyDescent="0.25">
      <c r="B163" s="182" t="s">
        <v>284</v>
      </c>
      <c r="C163" s="183"/>
      <c r="D163" s="183"/>
      <c r="E163" s="183"/>
      <c r="F163" s="183"/>
      <c r="G163" s="183"/>
      <c r="H163" s="204">
        <f>SUMIF('Material Detail'!$D$25:$D$307,'Material Rates'!B163,'Material Detail'!$G$25:$G$307)</f>
        <v>8.6000688000000007</v>
      </c>
      <c r="I163" s="201" t="str">
        <f>VLOOKUP('Material Rates'!B163,'Material Detail'!D$25:$I$307,2,FALSE)</f>
        <v>Each</v>
      </c>
      <c r="J163" s="185">
        <v>20</v>
      </c>
      <c r="K163" s="116"/>
    </row>
    <row r="164" spans="2:11" s="48" customFormat="1" ht="19.5" customHeight="1" x14ac:dyDescent="0.25">
      <c r="B164" s="182" t="s">
        <v>336</v>
      </c>
      <c r="C164" s="183"/>
      <c r="D164" s="183"/>
      <c r="E164" s="183"/>
      <c r="F164" s="183"/>
      <c r="G164" s="183"/>
      <c r="H164" s="204">
        <f>SUMIF('Material Detail'!$D$25:$D$307,'Material Rates'!B164,'Material Detail'!$G$25:$G$307)</f>
        <v>25.375932437006512</v>
      </c>
      <c r="I164" s="201" t="str">
        <f>VLOOKUP('Material Rates'!B164,'Material Detail'!D$25:$I$307,2,FALSE)</f>
        <v>Each</v>
      </c>
      <c r="J164" s="185">
        <v>28</v>
      </c>
      <c r="K164" s="116"/>
    </row>
    <row r="165" spans="2:11" s="48" customFormat="1" ht="19.5" customHeight="1" x14ac:dyDescent="0.25">
      <c r="B165" s="182" t="s">
        <v>337</v>
      </c>
      <c r="C165" s="183"/>
      <c r="D165" s="183"/>
      <c r="E165" s="183"/>
      <c r="F165" s="183"/>
      <c r="G165" s="183"/>
      <c r="H165" s="204">
        <f>SUMIF('Material Detail'!$D$25:$D$307,'Material Rates'!B165,'Material Detail'!$G$25:$G$307)</f>
        <v>1.0563144276388854</v>
      </c>
      <c r="I165" s="201" t="str">
        <f>VLOOKUP('Material Rates'!B165,'Material Detail'!D$25:$I$307,2,FALSE)</f>
        <v>Each</v>
      </c>
      <c r="J165" s="185">
        <v>17</v>
      </c>
      <c r="K165" s="116"/>
    </row>
    <row r="166" spans="2:11" s="48" customFormat="1" ht="19.5" customHeight="1" x14ac:dyDescent="0.25">
      <c r="B166" s="182" t="s">
        <v>441</v>
      </c>
      <c r="C166" s="183"/>
      <c r="D166" s="183"/>
      <c r="E166" s="183"/>
      <c r="F166" s="183"/>
      <c r="G166" s="183"/>
      <c r="H166" s="204">
        <f>SUMIF('Material Detail'!$D$25:$D$307,'Material Rates'!B166,'Material Detail'!$G$25:$G$307)</f>
        <v>9.6212500000000016</v>
      </c>
      <c r="I166" s="201" t="str">
        <f>VLOOKUP('Material Rates'!B166,'Material Detail'!D$25:$I$307,2,FALSE)</f>
        <v>MT</v>
      </c>
      <c r="J166" s="185">
        <v>6.7</v>
      </c>
      <c r="K166" s="116"/>
    </row>
    <row r="167" spans="2:11" s="48" customFormat="1" ht="19.5" customHeight="1" x14ac:dyDescent="0.25">
      <c r="B167" s="182" t="s">
        <v>422</v>
      </c>
      <c r="C167" s="183"/>
      <c r="D167" s="183"/>
      <c r="E167" s="183"/>
      <c r="F167" s="183"/>
      <c r="G167" s="183"/>
      <c r="H167" s="204">
        <f>SUMIF('Material Detail'!$D$25:$D$307,'Material Rates'!B167,'Material Detail'!$G$25:$G$307)</f>
        <v>6.4500000000000002E-2</v>
      </c>
      <c r="I167" s="201" t="str">
        <f>VLOOKUP('Material Rates'!B167,'Material Detail'!D$25:$I$307,2,FALSE)</f>
        <v>BX</v>
      </c>
      <c r="J167" s="185">
        <v>6.5</v>
      </c>
      <c r="K167" s="116"/>
    </row>
    <row r="168" spans="2:11" s="48" customFormat="1" ht="19.5" customHeight="1" x14ac:dyDescent="0.25">
      <c r="B168" s="182" t="s">
        <v>420</v>
      </c>
      <c r="C168" s="183"/>
      <c r="D168" s="183"/>
      <c r="E168" s="183"/>
      <c r="F168" s="183"/>
      <c r="G168" s="183"/>
      <c r="H168" s="204">
        <f>SUMIF('Material Detail'!$D$25:$D$307,'Material Rates'!B168,'Material Detail'!$G$25:$G$307)</f>
        <v>0.99975000000000003</v>
      </c>
      <c r="I168" s="201" t="str">
        <f>VLOOKUP('Material Rates'!B168,'Material Detail'!D$25:$I$307,2,FALSE)</f>
        <v>BX</v>
      </c>
      <c r="J168" s="185">
        <v>6.5</v>
      </c>
      <c r="K168" s="116"/>
    </row>
    <row r="169" spans="2:11" s="48" customFormat="1" ht="19.5" customHeight="1" thickBot="1" x14ac:dyDescent="0.3">
      <c r="B169" s="215" t="s">
        <v>315</v>
      </c>
      <c r="C169" s="216"/>
      <c r="D169" s="216"/>
      <c r="E169" s="216"/>
      <c r="F169" s="216"/>
      <c r="G169" s="216"/>
      <c r="H169" s="205">
        <f>SUMIF('Material Detail'!$D$25:$D$307,'Material Rates'!B169,'Material Detail'!$G$25:$G$307)</f>
        <v>0.59931250000000003</v>
      </c>
      <c r="I169" s="202" t="str">
        <f>VLOOKUP('Material Rates'!B169,'Material Detail'!D$25:$I$307,2,FALSE)</f>
        <v>BX</v>
      </c>
      <c r="J169" s="217">
        <v>2.9</v>
      </c>
      <c r="K169" s="116"/>
    </row>
    <row r="170" spans="2:11" ht="15.75" thickTop="1" x14ac:dyDescent="0.25">
      <c r="B170" s="184"/>
      <c r="C170" s="184"/>
      <c r="D170" s="184"/>
      <c r="E170" s="184"/>
      <c r="F170" s="184"/>
      <c r="G170" s="184"/>
      <c r="H170" s="206"/>
      <c r="I170" s="184"/>
      <c r="J170" s="184"/>
    </row>
  </sheetData>
  <sheetProtection algorithmName="SHA-512" hashValue="pWQBDDXBKpNYzR/bHXZxiO7Row1Oc5/KFKeleCZ5dXc4I3UL6T1UY2ZUGPwqRqicbrlCF+5HJ2EpiDuRvrYbyw==" saltValue="3wkESqsY7ZygQfMmm+P22w==" spinCount="100000" sheet="1" objects="1" scenarios="1"/>
  <sortState ref="B23:J169">
    <sortCondition ref="B23"/>
  </sortState>
  <mergeCells count="2">
    <mergeCell ref="B2:E7"/>
    <mergeCell ref="B19:J20"/>
  </mergeCells>
  <dataValidations count="1">
    <dataValidation type="decimal" allowBlank="1" showInputMessage="1" showErrorMessage="1" errorTitle="EST-E-MATE (SOUTH WEST) LTD" error="You must only enter values between 0 &amp; 10,000." sqref="J23:J169" xr:uid="{00000000-0002-0000-0100-000000000000}">
      <formula1>0</formula1>
      <formula2>10000</formula2>
    </dataValidation>
  </dataValidations>
  <hyperlinks>
    <hyperlink ref="J8" r:id="rId1" xr:uid="{00000000-0004-0000-0100-000000000000}"/>
  </hyperlinks>
  <pageMargins left="0.7" right="0.7" top="0.75" bottom="0.75" header="0.3" footer="0.3"/>
  <pageSetup paperSize="9" scale="56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J310"/>
  <sheetViews>
    <sheetView showGridLines="0" zoomScale="70" zoomScaleNormal="70" workbookViewId="0"/>
  </sheetViews>
  <sheetFormatPr defaultColWidth="9" defaultRowHeight="15" x14ac:dyDescent="0.25"/>
  <cols>
    <col min="1" max="1" width="9" style="34" customWidth="1"/>
    <col min="2" max="2" width="28" style="34" customWidth="1"/>
    <col min="3" max="3" width="76.42578125" style="34" customWidth="1"/>
    <col min="4" max="4" width="105.85546875" style="77" customWidth="1"/>
    <col min="5" max="5" width="13.85546875" style="77" customWidth="1"/>
    <col min="6" max="7" width="14" style="34" customWidth="1"/>
    <col min="8" max="9" width="17.42578125" style="34" customWidth="1"/>
    <col min="10" max="10" width="9" style="34" customWidth="1"/>
    <col min="11" max="16384" width="9" style="34"/>
  </cols>
  <sheetData>
    <row r="1" spans="1:9" ht="15.75" customHeight="1" thickBot="1" x14ac:dyDescent="0.3">
      <c r="B1" s="35"/>
      <c r="C1" s="35"/>
      <c r="D1" s="36"/>
      <c r="E1" s="36"/>
      <c r="F1" s="35"/>
      <c r="G1" s="35"/>
      <c r="H1" s="35"/>
      <c r="I1" s="35"/>
    </row>
    <row r="2" spans="1:9" ht="15.75" customHeight="1" thickTop="1" x14ac:dyDescent="0.25">
      <c r="A2" s="35"/>
      <c r="B2" s="249" t="s">
        <v>7</v>
      </c>
      <c r="C2" s="250"/>
      <c r="D2" s="250"/>
      <c r="E2" s="250"/>
      <c r="F2" s="250"/>
      <c r="G2" s="37"/>
      <c r="H2" s="37"/>
      <c r="I2" s="38" t="s">
        <v>3</v>
      </c>
    </row>
    <row r="3" spans="1:9" ht="15.75" customHeight="1" x14ac:dyDescent="0.25">
      <c r="A3" s="35"/>
      <c r="B3" s="251"/>
      <c r="C3" s="252"/>
      <c r="D3" s="252"/>
      <c r="E3" s="252"/>
      <c r="F3" s="252"/>
      <c r="G3" s="39"/>
      <c r="H3" s="39"/>
      <c r="I3" s="40" t="s">
        <v>2</v>
      </c>
    </row>
    <row r="4" spans="1:9" ht="15.75" customHeight="1" x14ac:dyDescent="0.25">
      <c r="A4" s="35"/>
      <c r="B4" s="251"/>
      <c r="C4" s="252"/>
      <c r="D4" s="252"/>
      <c r="E4" s="252"/>
      <c r="F4" s="252"/>
      <c r="G4" s="39"/>
      <c r="H4" s="39"/>
      <c r="I4" s="40" t="s">
        <v>4</v>
      </c>
    </row>
    <row r="5" spans="1:9" ht="15.75" customHeight="1" x14ac:dyDescent="0.25">
      <c r="A5" s="35"/>
      <c r="B5" s="251"/>
      <c r="C5" s="252"/>
      <c r="D5" s="252"/>
      <c r="E5" s="252"/>
      <c r="F5" s="252"/>
      <c r="G5" s="39"/>
      <c r="H5" s="39"/>
      <c r="I5" s="40" t="s">
        <v>0</v>
      </c>
    </row>
    <row r="6" spans="1:9" ht="15.75" customHeight="1" x14ac:dyDescent="0.25">
      <c r="A6" s="35"/>
      <c r="B6" s="251"/>
      <c r="C6" s="252"/>
      <c r="D6" s="252"/>
      <c r="E6" s="252"/>
      <c r="F6" s="252"/>
      <c r="G6" s="39"/>
      <c r="H6" s="39"/>
      <c r="I6" s="40" t="s">
        <v>5</v>
      </c>
    </row>
    <row r="7" spans="1:9" ht="15.75" customHeight="1" x14ac:dyDescent="0.25">
      <c r="A7" s="35"/>
      <c r="B7" s="251"/>
      <c r="C7" s="252"/>
      <c r="D7" s="252"/>
      <c r="E7" s="252"/>
      <c r="F7" s="252"/>
      <c r="G7" s="39"/>
      <c r="H7" s="39"/>
      <c r="I7" s="40" t="s">
        <v>123</v>
      </c>
    </row>
    <row r="8" spans="1:9" ht="15.75" customHeight="1" x14ac:dyDescent="0.25">
      <c r="A8" s="35"/>
      <c r="B8" s="251"/>
      <c r="C8" s="252"/>
      <c r="D8" s="252"/>
      <c r="E8" s="252"/>
      <c r="F8" s="252"/>
      <c r="G8" s="39"/>
      <c r="H8" s="39"/>
      <c r="I8" s="40" t="s">
        <v>8</v>
      </c>
    </row>
    <row r="9" spans="1:9" ht="15.75" customHeight="1" thickBot="1" x14ac:dyDescent="0.3">
      <c r="A9" s="35"/>
      <c r="B9" s="253"/>
      <c r="C9" s="254"/>
      <c r="D9" s="254"/>
      <c r="E9" s="254"/>
      <c r="F9" s="254"/>
      <c r="G9" s="41"/>
      <c r="H9" s="41"/>
      <c r="I9" s="42" t="s">
        <v>1</v>
      </c>
    </row>
    <row r="10" spans="1:9" s="48" customFormat="1" ht="21.75" customHeight="1" thickTop="1" thickBot="1" x14ac:dyDescent="0.3">
      <c r="A10" s="43"/>
      <c r="B10" s="44" t="s">
        <v>124</v>
      </c>
      <c r="C10" s="45" t="s">
        <v>171</v>
      </c>
      <c r="D10" s="46"/>
      <c r="E10" s="46"/>
      <c r="F10" s="46"/>
      <c r="G10" s="46"/>
      <c r="H10" s="46"/>
      <c r="I10" s="47"/>
    </row>
    <row r="11" spans="1:9" s="48" customFormat="1" ht="21.75" customHeight="1" thickBot="1" x14ac:dyDescent="0.3">
      <c r="A11" s="43"/>
      <c r="B11" s="49" t="s">
        <v>89</v>
      </c>
      <c r="C11" s="50" t="s">
        <v>172</v>
      </c>
      <c r="D11" s="51"/>
      <c r="E11" s="51"/>
      <c r="F11" s="51"/>
      <c r="G11" s="51"/>
      <c r="H11" s="51"/>
      <c r="I11" s="52"/>
    </row>
    <row r="12" spans="1:9" s="48" customFormat="1" ht="21.75" customHeight="1" thickBot="1" x14ac:dyDescent="0.3">
      <c r="A12" s="43"/>
      <c r="B12" s="49" t="s">
        <v>88</v>
      </c>
      <c r="C12" s="50" t="s">
        <v>173</v>
      </c>
      <c r="D12" s="51"/>
      <c r="E12" s="51"/>
      <c r="F12" s="51"/>
      <c r="G12" s="51"/>
      <c r="H12" s="51"/>
      <c r="I12" s="52"/>
    </row>
    <row r="13" spans="1:9" s="48" customFormat="1" ht="21.75" customHeight="1" x14ac:dyDescent="0.25">
      <c r="A13" s="43"/>
      <c r="B13" s="53"/>
      <c r="C13" s="54" t="s">
        <v>174</v>
      </c>
      <c r="D13" s="51"/>
      <c r="E13" s="51"/>
      <c r="F13" s="51"/>
      <c r="G13" s="51"/>
      <c r="H13" s="51"/>
      <c r="I13" s="52"/>
    </row>
    <row r="14" spans="1:9" s="48" customFormat="1" ht="21.75" customHeight="1" x14ac:dyDescent="0.25">
      <c r="A14" s="43"/>
      <c r="B14" s="53"/>
      <c r="C14" s="55" t="s">
        <v>175</v>
      </c>
      <c r="D14" s="51"/>
      <c r="E14" s="51"/>
      <c r="F14" s="51"/>
      <c r="G14" s="51"/>
      <c r="H14" s="51"/>
      <c r="I14" s="52"/>
    </row>
    <row r="15" spans="1:9" s="48" customFormat="1" ht="21.75" customHeight="1" x14ac:dyDescent="0.25">
      <c r="A15" s="43"/>
      <c r="B15" s="53" t="s">
        <v>122</v>
      </c>
      <c r="C15" s="55" t="s">
        <v>176</v>
      </c>
      <c r="D15" s="51"/>
      <c r="E15" s="51"/>
      <c r="F15" s="51"/>
      <c r="G15" s="51"/>
      <c r="H15" s="51"/>
      <c r="I15" s="52"/>
    </row>
    <row r="16" spans="1:9" s="48" customFormat="1" ht="21.75" customHeight="1" x14ac:dyDescent="0.25">
      <c r="A16" s="43"/>
      <c r="B16" s="53"/>
      <c r="C16" s="55" t="s">
        <v>55</v>
      </c>
      <c r="D16" s="51"/>
      <c r="E16" s="51"/>
      <c r="F16" s="51"/>
      <c r="G16" s="51"/>
      <c r="H16" s="51"/>
      <c r="I16" s="52"/>
    </row>
    <row r="17" spans="1:10" s="48" customFormat="1" ht="21.75" customHeight="1" thickBot="1" x14ac:dyDescent="0.3">
      <c r="A17" s="43"/>
      <c r="B17" s="56"/>
      <c r="C17" s="57"/>
      <c r="D17" s="58"/>
      <c r="E17" s="58"/>
      <c r="F17" s="58"/>
      <c r="G17" s="58"/>
      <c r="H17" s="58"/>
      <c r="I17" s="59"/>
    </row>
    <row r="18" spans="1:10" ht="15.75" customHeight="1" thickTop="1" x14ac:dyDescent="0.25">
      <c r="A18" s="35"/>
      <c r="B18" s="60" t="s">
        <v>18</v>
      </c>
      <c r="C18" s="61"/>
      <c r="D18" s="61"/>
      <c r="E18" s="61"/>
      <c r="F18" s="61"/>
      <c r="G18" s="61"/>
      <c r="H18" s="61"/>
      <c r="I18" s="61"/>
    </row>
    <row r="19" spans="1:10" ht="15.75" customHeight="1" thickBot="1" x14ac:dyDescent="0.3">
      <c r="A19" s="35"/>
      <c r="B19" s="60"/>
      <c r="C19" s="61"/>
      <c r="D19" s="61"/>
      <c r="E19" s="61"/>
      <c r="F19" s="61"/>
      <c r="G19" s="61"/>
      <c r="H19" s="61"/>
      <c r="I19" s="61"/>
    </row>
    <row r="20" spans="1:10" ht="48" thickTop="1" thickBot="1" x14ac:dyDescent="0.3">
      <c r="A20" s="35"/>
      <c r="B20" s="255" t="s">
        <v>22</v>
      </c>
      <c r="C20" s="256"/>
      <c r="D20" s="256"/>
      <c r="E20" s="256"/>
      <c r="F20" s="256"/>
      <c r="G20" s="256"/>
      <c r="H20" s="256"/>
      <c r="I20" s="257"/>
    </row>
    <row r="21" spans="1:10" ht="15.75" customHeight="1" thickTop="1" thickBot="1" x14ac:dyDescent="0.3">
      <c r="A21" s="35"/>
      <c r="B21" s="62"/>
      <c r="C21" s="61"/>
      <c r="D21" s="61"/>
      <c r="E21" s="61"/>
      <c r="F21" s="61"/>
      <c r="G21" s="61"/>
      <c r="H21" s="61"/>
      <c r="I21" s="61"/>
    </row>
    <row r="22" spans="1:10" ht="38.25" customHeight="1" thickBot="1" x14ac:dyDescent="0.3">
      <c r="A22" s="35"/>
      <c r="C22" s="63"/>
      <c r="H22" s="208" t="s">
        <v>166</v>
      </c>
      <c r="I22" s="209">
        <v>0.3</v>
      </c>
    </row>
    <row r="23" spans="1:10" ht="15.75" customHeight="1" thickBot="1" x14ac:dyDescent="0.3">
      <c r="A23" s="35"/>
      <c r="B23" s="60"/>
      <c r="C23" s="61"/>
      <c r="D23" s="61"/>
      <c r="E23" s="61"/>
      <c r="F23" s="61"/>
      <c r="G23" s="61"/>
      <c r="H23" s="61"/>
      <c r="I23" s="61"/>
    </row>
    <row r="24" spans="1:10" s="67" customFormat="1" ht="53.25" customHeight="1" thickTop="1" thickBot="1" x14ac:dyDescent="0.3">
      <c r="A24" s="64"/>
      <c r="B24" s="65" t="s">
        <v>19</v>
      </c>
      <c r="C24" s="31" t="s">
        <v>20</v>
      </c>
      <c r="D24" s="31" t="s">
        <v>9</v>
      </c>
      <c r="E24" s="66" t="s">
        <v>21</v>
      </c>
      <c r="F24" s="31" t="s">
        <v>17</v>
      </c>
      <c r="G24" s="31" t="s">
        <v>6</v>
      </c>
      <c r="H24" s="31" t="s">
        <v>16</v>
      </c>
      <c r="I24" s="210" t="s">
        <v>40</v>
      </c>
    </row>
    <row r="25" spans="1:10" s="33" customFormat="1" ht="15" customHeight="1" x14ac:dyDescent="0.25">
      <c r="A25" s="32" t="str">
        <f>IF(ISERROR(H25),"------&gt;","")</f>
        <v/>
      </c>
      <c r="B25" s="68" t="s">
        <v>129</v>
      </c>
      <c r="C25" s="69" t="s">
        <v>177</v>
      </c>
      <c r="D25" s="69" t="s">
        <v>178</v>
      </c>
      <c r="E25" s="69" t="s">
        <v>179</v>
      </c>
      <c r="F25" s="180">
        <f>IF(ISBLANK(B25),"",IF(TYPE(IF(ISBLANK(D25),"",VLOOKUP(D25,'Material Rates'!$B$23:$J$169,9,FALSE)))=1,IF(ISBLANK(D25),"",VLOOKUP(D25,'Material Rates'!$B$23:$J$169,9,FALSE)),5/0))</f>
        <v>19</v>
      </c>
      <c r="G25" s="70">
        <v>1</v>
      </c>
      <c r="H25" s="71">
        <f>IF(ISERR(F25*G25),0,F25*G25)</f>
        <v>19</v>
      </c>
      <c r="I25" s="211">
        <f t="shared" ref="I25:I88" si="0">H25 +(H25*$I$22)</f>
        <v>24.7</v>
      </c>
      <c r="J25" s="32"/>
    </row>
    <row r="26" spans="1:10" s="33" customFormat="1" ht="15" customHeight="1" x14ac:dyDescent="0.25">
      <c r="A26" s="32" t="str">
        <f t="shared" ref="A26:A89" si="1">IF(ISERROR(H26),"------&gt;","")</f>
        <v/>
      </c>
      <c r="B26" s="68" t="s">
        <v>129</v>
      </c>
      <c r="C26" s="69" t="s">
        <v>177</v>
      </c>
      <c r="D26" s="69" t="s">
        <v>180</v>
      </c>
      <c r="E26" s="69" t="s">
        <v>179</v>
      </c>
      <c r="F26" s="180">
        <f>IF(ISBLANK(B26),"",IF(TYPE(IF(ISBLANK(D26),"",VLOOKUP(D26,'Material Rates'!$B$23:$J$169,9,FALSE)))=1,IF(ISBLANK(D26),"",VLOOKUP(D26,'Material Rates'!$B$23:$J$169,9,FALSE)),5/0))</f>
        <v>6.2</v>
      </c>
      <c r="G26" s="70">
        <v>2</v>
      </c>
      <c r="H26" s="71">
        <f>IF(ISERR(F26*G26),0,F26*G26)</f>
        <v>12.4</v>
      </c>
      <c r="I26" s="211">
        <f t="shared" si="0"/>
        <v>16.12</v>
      </c>
      <c r="J26" s="32"/>
    </row>
    <row r="27" spans="1:10" s="33" customFormat="1" ht="15" customHeight="1" x14ac:dyDescent="0.25">
      <c r="A27" s="32" t="str">
        <f t="shared" si="1"/>
        <v/>
      </c>
      <c r="B27" s="68" t="s">
        <v>129</v>
      </c>
      <c r="C27" s="69" t="s">
        <v>177</v>
      </c>
      <c r="D27" s="69" t="s">
        <v>181</v>
      </c>
      <c r="E27" s="69" t="s">
        <v>179</v>
      </c>
      <c r="F27" s="180">
        <f>IF(ISBLANK(B27),"",IF(TYPE(IF(ISBLANK(D27),"",VLOOKUP(D27,'Material Rates'!$B$23:$J$169,9,FALSE)))=1,IF(ISBLANK(D27),"",VLOOKUP(D27,'Material Rates'!$B$23:$J$169,9,FALSE)),5/0))</f>
        <v>6.4</v>
      </c>
      <c r="G27" s="70">
        <v>1</v>
      </c>
      <c r="H27" s="71">
        <f>IF(ISERR(F27*G27),0,F27*G27)</f>
        <v>6.4</v>
      </c>
      <c r="I27" s="211">
        <f t="shared" si="0"/>
        <v>8.32</v>
      </c>
      <c r="J27" s="32"/>
    </row>
    <row r="28" spans="1:10" s="33" customFormat="1" ht="15" customHeight="1" x14ac:dyDescent="0.25">
      <c r="A28" s="32" t="str">
        <f t="shared" si="1"/>
        <v/>
      </c>
      <c r="B28" s="68" t="s">
        <v>129</v>
      </c>
      <c r="C28" s="69" t="s">
        <v>177</v>
      </c>
      <c r="D28" s="69" t="s">
        <v>182</v>
      </c>
      <c r="E28" s="69" t="s">
        <v>183</v>
      </c>
      <c r="F28" s="180">
        <f>IF(ISBLANK(B28),"",IF(TYPE(IF(ISBLANK(D28),"",VLOOKUP(D28,'Material Rates'!$B$23:$J$169,9,FALSE)))=1,IF(ISBLANK(D28),"",VLOOKUP(D28,'Material Rates'!$B$23:$J$169,9,FALSE)),5/0))</f>
        <v>3.5</v>
      </c>
      <c r="G28" s="70">
        <v>10</v>
      </c>
      <c r="H28" s="71">
        <f>IF(ISERR(F28*G28),0,F28*G28)</f>
        <v>35</v>
      </c>
      <c r="I28" s="211">
        <f t="shared" si="0"/>
        <v>45.5</v>
      </c>
      <c r="J28" s="32"/>
    </row>
    <row r="29" spans="1:10" s="33" customFormat="1" ht="15" customHeight="1" x14ac:dyDescent="0.25">
      <c r="A29" s="32" t="str">
        <f t="shared" si="1"/>
        <v/>
      </c>
      <c r="B29" s="68" t="s">
        <v>129</v>
      </c>
      <c r="C29" s="69" t="s">
        <v>177</v>
      </c>
      <c r="D29" s="69" t="s">
        <v>184</v>
      </c>
      <c r="E29" s="69" t="s">
        <v>179</v>
      </c>
      <c r="F29" s="180">
        <f>IF(ISBLANK(B29),"",IF(TYPE(IF(ISBLANK(D29),"",VLOOKUP(D29,'Material Rates'!$B$23:$J$169,9,FALSE)))=1,IF(ISBLANK(D29),"",VLOOKUP(D29,'Material Rates'!$B$23:$J$169,9,FALSE)),5/0))</f>
        <v>14</v>
      </c>
      <c r="G29" s="70">
        <v>1</v>
      </c>
      <c r="H29" s="71">
        <f>IF(ISERR(F29*G29),0,F29*G29)</f>
        <v>14</v>
      </c>
      <c r="I29" s="211">
        <f t="shared" si="0"/>
        <v>18.2</v>
      </c>
      <c r="J29" s="32"/>
    </row>
    <row r="30" spans="1:10" s="33" customFormat="1" ht="15" customHeight="1" x14ac:dyDescent="0.25">
      <c r="A30" s="32" t="str">
        <f t="shared" si="1"/>
        <v/>
      </c>
      <c r="B30" s="68" t="s">
        <v>129</v>
      </c>
      <c r="C30" s="69" t="s">
        <v>185</v>
      </c>
      <c r="D30" s="69" t="s">
        <v>186</v>
      </c>
      <c r="E30" s="69" t="s">
        <v>179</v>
      </c>
      <c r="F30" s="180">
        <f>IF(ISBLANK(B30),"",IF(TYPE(IF(ISBLANK(D30),"",VLOOKUP(D30,'Material Rates'!$B$23:$J$169,9,FALSE)))=1,IF(ISBLANK(D30),"",VLOOKUP(D30,'Material Rates'!$B$23:$J$169,9,FALSE)),5/0))</f>
        <v>3.1</v>
      </c>
      <c r="G30" s="70">
        <v>2</v>
      </c>
      <c r="H30" s="71">
        <f t="shared" ref="H30:H93" si="2">IF(ISERR(F30*G30),0,F30*G30)</f>
        <v>6.2</v>
      </c>
      <c r="I30" s="211">
        <f t="shared" si="0"/>
        <v>8.06</v>
      </c>
      <c r="J30" s="32"/>
    </row>
    <row r="31" spans="1:10" s="33" customFormat="1" ht="15" customHeight="1" x14ac:dyDescent="0.25">
      <c r="A31" s="32" t="str">
        <f t="shared" si="1"/>
        <v/>
      </c>
      <c r="B31" s="68" t="s">
        <v>129</v>
      </c>
      <c r="C31" s="69" t="s">
        <v>185</v>
      </c>
      <c r="D31" s="69" t="s">
        <v>187</v>
      </c>
      <c r="E31" s="69" t="s">
        <v>179</v>
      </c>
      <c r="F31" s="180">
        <f>IF(ISBLANK(B31),"",IF(TYPE(IF(ISBLANK(D31),"",VLOOKUP(D31,'Material Rates'!$B$23:$J$169,9,FALSE)))=1,IF(ISBLANK(D31),"",VLOOKUP(D31,'Material Rates'!$B$23:$J$169,9,FALSE)),5/0))</f>
        <v>23</v>
      </c>
      <c r="G31" s="70">
        <v>1</v>
      </c>
      <c r="H31" s="71">
        <f t="shared" si="2"/>
        <v>23</v>
      </c>
      <c r="I31" s="211">
        <f t="shared" si="0"/>
        <v>29.9</v>
      </c>
      <c r="J31" s="32"/>
    </row>
    <row r="32" spans="1:10" s="33" customFormat="1" ht="15" customHeight="1" x14ac:dyDescent="0.25">
      <c r="A32" s="32" t="str">
        <f t="shared" si="1"/>
        <v/>
      </c>
      <c r="B32" s="68" t="s">
        <v>129</v>
      </c>
      <c r="C32" s="69" t="s">
        <v>188</v>
      </c>
      <c r="D32" s="69" t="s">
        <v>189</v>
      </c>
      <c r="E32" s="69" t="s">
        <v>179</v>
      </c>
      <c r="F32" s="180">
        <f>IF(ISBLANK(B32),"",IF(TYPE(IF(ISBLANK(D32),"",VLOOKUP(D32,'Material Rates'!$B$23:$J$169,9,FALSE)))=1,IF(ISBLANK(D32),"",VLOOKUP(D32,'Material Rates'!$B$23:$J$169,9,FALSE)),5/0))</f>
        <v>16</v>
      </c>
      <c r="G32" s="70">
        <v>1</v>
      </c>
      <c r="H32" s="71">
        <f t="shared" si="2"/>
        <v>16</v>
      </c>
      <c r="I32" s="211">
        <f t="shared" si="0"/>
        <v>20.8</v>
      </c>
      <c r="J32" s="32"/>
    </row>
    <row r="33" spans="1:10" s="33" customFormat="1" ht="15" customHeight="1" x14ac:dyDescent="0.25">
      <c r="A33" s="32" t="str">
        <f t="shared" si="1"/>
        <v/>
      </c>
      <c r="B33" s="68" t="s">
        <v>132</v>
      </c>
      <c r="C33" s="69" t="s">
        <v>190</v>
      </c>
      <c r="D33" s="69" t="s">
        <v>191</v>
      </c>
      <c r="E33" s="69" t="s">
        <v>192</v>
      </c>
      <c r="F33" s="180">
        <f>IF(ISBLANK(B33),"",IF(TYPE(IF(ISBLANK(D33),"",VLOOKUP(D33,'Material Rates'!$B$23:$J$169,9,FALSE)))=1,IF(ISBLANK(D33),"",VLOOKUP(D33,'Material Rates'!$B$23:$J$169,9,FALSE)),5/0))</f>
        <v>110</v>
      </c>
      <c r="G33" s="70">
        <v>7.6045499999999997</v>
      </c>
      <c r="H33" s="71">
        <f t="shared" si="2"/>
        <v>836.50049999999999</v>
      </c>
      <c r="I33" s="211">
        <f t="shared" si="0"/>
        <v>1087.45065</v>
      </c>
      <c r="J33" s="32"/>
    </row>
    <row r="34" spans="1:10" s="33" customFormat="1" ht="15" customHeight="1" x14ac:dyDescent="0.25">
      <c r="A34" s="32" t="str">
        <f t="shared" si="1"/>
        <v/>
      </c>
      <c r="B34" s="68" t="s">
        <v>133</v>
      </c>
      <c r="C34" s="69" t="s">
        <v>193</v>
      </c>
      <c r="D34" s="69" t="s">
        <v>194</v>
      </c>
      <c r="E34" s="69" t="s">
        <v>195</v>
      </c>
      <c r="F34" s="180">
        <f>IF(ISBLANK(B34),"",IF(TYPE(IF(ISBLANK(D34),"",VLOOKUP(D34,'Material Rates'!$B$23:$J$169,9,FALSE)))=1,IF(ISBLANK(D34),"",VLOOKUP(D34,'Material Rates'!$B$23:$J$169,9,FALSE)),5/0))</f>
        <v>16</v>
      </c>
      <c r="G34" s="70">
        <v>9.2638125000000002</v>
      </c>
      <c r="H34" s="71">
        <f t="shared" si="2"/>
        <v>148.221</v>
      </c>
      <c r="I34" s="211">
        <f t="shared" si="0"/>
        <v>192.68729999999999</v>
      </c>
      <c r="J34" s="32"/>
    </row>
    <row r="35" spans="1:10" s="33" customFormat="1" ht="15" customHeight="1" x14ac:dyDescent="0.25">
      <c r="A35" s="32" t="str">
        <f t="shared" si="1"/>
        <v/>
      </c>
      <c r="B35" s="68" t="s">
        <v>133</v>
      </c>
      <c r="C35" s="69" t="s">
        <v>196</v>
      </c>
      <c r="D35" s="69" t="s">
        <v>194</v>
      </c>
      <c r="E35" s="69" t="s">
        <v>195</v>
      </c>
      <c r="F35" s="180">
        <f>IF(ISBLANK(B35),"",IF(TYPE(IF(ISBLANK(D35),"",VLOOKUP(D35,'Material Rates'!$B$23:$J$169,9,FALSE)))=1,IF(ISBLANK(D35),"",VLOOKUP(D35,'Material Rates'!$B$23:$J$169,9,FALSE)),5/0))</f>
        <v>16</v>
      </c>
      <c r="G35" s="70">
        <v>9.2638125000000002</v>
      </c>
      <c r="H35" s="71">
        <f t="shared" si="2"/>
        <v>148.221</v>
      </c>
      <c r="I35" s="211">
        <f t="shared" si="0"/>
        <v>192.68729999999999</v>
      </c>
      <c r="J35" s="32"/>
    </row>
    <row r="36" spans="1:10" s="33" customFormat="1" ht="15" customHeight="1" x14ac:dyDescent="0.25">
      <c r="A36" s="32" t="str">
        <f t="shared" si="1"/>
        <v/>
      </c>
      <c r="B36" s="68" t="s">
        <v>133</v>
      </c>
      <c r="C36" s="69" t="s">
        <v>197</v>
      </c>
      <c r="D36" s="69" t="s">
        <v>198</v>
      </c>
      <c r="E36" s="69" t="s">
        <v>192</v>
      </c>
      <c r="F36" s="180">
        <f>IF(ISBLANK(B36),"",IF(TYPE(IF(ISBLANK(D36),"",VLOOKUP(D36,'Material Rates'!$B$23:$J$169,9,FALSE)))=1,IF(ISBLANK(D36),"",VLOOKUP(D36,'Material Rates'!$B$23:$J$169,9,FALSE)),5/0))</f>
        <v>115</v>
      </c>
      <c r="G36" s="70">
        <v>0.46319062499999997</v>
      </c>
      <c r="H36" s="71">
        <f t="shared" si="2"/>
        <v>53.266921874999994</v>
      </c>
      <c r="I36" s="211">
        <f t="shared" si="0"/>
        <v>69.246998437499997</v>
      </c>
      <c r="J36" s="32"/>
    </row>
    <row r="37" spans="1:10" ht="15" customHeight="1" x14ac:dyDescent="0.25">
      <c r="A37" s="32" t="str">
        <f t="shared" si="1"/>
        <v/>
      </c>
      <c r="B37" s="68" t="s">
        <v>133</v>
      </c>
      <c r="C37" s="69" t="s">
        <v>199</v>
      </c>
      <c r="D37" s="69" t="s">
        <v>200</v>
      </c>
      <c r="E37" s="69" t="s">
        <v>179</v>
      </c>
      <c r="F37" s="180">
        <f>IF(ISBLANK(B37),"",IF(TYPE(IF(ISBLANK(D37),"",VLOOKUP(D37,'Material Rates'!$B$23:$J$169,9,FALSE)))=1,IF(ISBLANK(D37),"",VLOOKUP(D37,'Material Rates'!$B$23:$J$169,9,FALSE)),5/0))</f>
        <v>5.7</v>
      </c>
      <c r="G37" s="70">
        <v>2.9657744999999998</v>
      </c>
      <c r="H37" s="71">
        <f t="shared" si="2"/>
        <v>16.904914649999998</v>
      </c>
      <c r="I37" s="211">
        <f t="shared" si="0"/>
        <v>21.976389044999998</v>
      </c>
      <c r="J37" s="32"/>
    </row>
    <row r="38" spans="1:10" ht="15" customHeight="1" x14ac:dyDescent="0.25">
      <c r="A38" s="32" t="str">
        <f t="shared" si="1"/>
        <v/>
      </c>
      <c r="B38" s="68" t="s">
        <v>133</v>
      </c>
      <c r="C38" s="69" t="s">
        <v>201</v>
      </c>
      <c r="D38" s="69" t="s">
        <v>202</v>
      </c>
      <c r="E38" s="69" t="s">
        <v>179</v>
      </c>
      <c r="F38" s="180">
        <f>IF(ISBLANK(B38),"",IF(TYPE(IF(ISBLANK(D38),"",VLOOKUP(D38,'Material Rates'!$B$23:$J$169,9,FALSE)))=1,IF(ISBLANK(D38),"",VLOOKUP(D38,'Material Rates'!$B$23:$J$169,9,FALSE)),5/0))</f>
        <v>53</v>
      </c>
      <c r="G38" s="70">
        <v>0.47528437499999998</v>
      </c>
      <c r="H38" s="71">
        <f t="shared" si="2"/>
        <v>25.190071874999997</v>
      </c>
      <c r="I38" s="211">
        <f t="shared" si="0"/>
        <v>32.747093437499998</v>
      </c>
      <c r="J38" s="32"/>
    </row>
    <row r="39" spans="1:10" ht="15" customHeight="1" x14ac:dyDescent="0.25">
      <c r="A39" s="32" t="str">
        <f t="shared" si="1"/>
        <v/>
      </c>
      <c r="B39" s="68" t="s">
        <v>133</v>
      </c>
      <c r="C39" s="69" t="s">
        <v>203</v>
      </c>
      <c r="D39" s="69" t="s">
        <v>194</v>
      </c>
      <c r="E39" s="69" t="s">
        <v>195</v>
      </c>
      <c r="F39" s="180">
        <f>IF(ISBLANK(B39),"",IF(TYPE(IF(ISBLANK(D39),"",VLOOKUP(D39,'Material Rates'!$B$23:$J$169,9,FALSE)))=1,IF(ISBLANK(D39),"",VLOOKUP(D39,'Material Rates'!$B$23:$J$169,9,FALSE)),5/0))</f>
        <v>16</v>
      </c>
      <c r="G39" s="70">
        <v>0.48375000000000001</v>
      </c>
      <c r="H39" s="71">
        <f t="shared" si="2"/>
        <v>7.74</v>
      </c>
      <c r="I39" s="211">
        <f t="shared" si="0"/>
        <v>10.062000000000001</v>
      </c>
      <c r="J39" s="32"/>
    </row>
    <row r="40" spans="1:10" ht="15" customHeight="1" x14ac:dyDescent="0.25">
      <c r="A40" s="32" t="str">
        <f t="shared" si="1"/>
        <v/>
      </c>
      <c r="B40" s="68" t="s">
        <v>135</v>
      </c>
      <c r="C40" s="69" t="s">
        <v>204</v>
      </c>
      <c r="D40" s="69" t="s">
        <v>205</v>
      </c>
      <c r="E40" s="69" t="s">
        <v>179</v>
      </c>
      <c r="F40" s="180">
        <f>IF(ISBLANK(B40),"",IF(TYPE(IF(ISBLANK(D40),"",VLOOKUP(D40,'Material Rates'!$B$23:$J$169,9,FALSE)))=1,IF(ISBLANK(D40),"",VLOOKUP(D40,'Material Rates'!$B$23:$J$169,9,FALSE)),5/0))</f>
        <v>53</v>
      </c>
      <c r="G40" s="70">
        <v>7.6785637500000004</v>
      </c>
      <c r="H40" s="71">
        <f t="shared" si="2"/>
        <v>406.96387874999999</v>
      </c>
      <c r="I40" s="211">
        <f t="shared" si="0"/>
        <v>529.05304237500002</v>
      </c>
      <c r="J40" s="32"/>
    </row>
    <row r="41" spans="1:10" ht="15" customHeight="1" x14ac:dyDescent="0.25">
      <c r="A41" s="32" t="str">
        <f t="shared" si="1"/>
        <v/>
      </c>
      <c r="B41" s="68" t="s">
        <v>135</v>
      </c>
      <c r="C41" s="69" t="s">
        <v>206</v>
      </c>
      <c r="D41" s="69" t="s">
        <v>202</v>
      </c>
      <c r="E41" s="69" t="s">
        <v>179</v>
      </c>
      <c r="F41" s="180">
        <f>IF(ISBLANK(B41),"",IF(TYPE(IF(ISBLANK(D41),"",VLOOKUP(D41,'Material Rates'!$B$23:$J$169,9,FALSE)))=1,IF(ISBLANK(D41),"",VLOOKUP(D41,'Material Rates'!$B$23:$J$169,9,FALSE)),5/0))</f>
        <v>53</v>
      </c>
      <c r="G41" s="70">
        <v>1.279760625</v>
      </c>
      <c r="H41" s="71">
        <f t="shared" si="2"/>
        <v>67.827313125000003</v>
      </c>
      <c r="I41" s="211">
        <f t="shared" si="0"/>
        <v>88.175507062500003</v>
      </c>
      <c r="J41" s="32"/>
    </row>
    <row r="42" spans="1:10" ht="15" customHeight="1" x14ac:dyDescent="0.25">
      <c r="A42" s="32" t="str">
        <f t="shared" si="1"/>
        <v/>
      </c>
      <c r="B42" s="68" t="s">
        <v>135</v>
      </c>
      <c r="C42" s="69" t="s">
        <v>207</v>
      </c>
      <c r="D42" s="69" t="s">
        <v>208</v>
      </c>
      <c r="E42" s="69" t="s">
        <v>192</v>
      </c>
      <c r="F42" s="180">
        <f>IF(ISBLANK(B42),"",IF(TYPE(IF(ISBLANK(D42),"",VLOOKUP(D42,'Material Rates'!$B$23:$J$169,9,FALSE)))=1,IF(ISBLANK(D42),"",VLOOKUP(D42,'Material Rates'!$B$23:$J$169,9,FALSE)),5/0))</f>
        <v>110</v>
      </c>
      <c r="G42" s="70">
        <v>2.3268374999999999</v>
      </c>
      <c r="H42" s="71">
        <f t="shared" si="2"/>
        <v>255.952125</v>
      </c>
      <c r="I42" s="211">
        <f t="shared" si="0"/>
        <v>332.73776249999997</v>
      </c>
      <c r="J42" s="32"/>
    </row>
    <row r="43" spans="1:10" ht="15" customHeight="1" x14ac:dyDescent="0.25">
      <c r="A43" s="32" t="str">
        <f t="shared" si="1"/>
        <v/>
      </c>
      <c r="B43" s="68" t="s">
        <v>135</v>
      </c>
      <c r="C43" s="69" t="s">
        <v>209</v>
      </c>
      <c r="D43" s="69" t="s">
        <v>210</v>
      </c>
      <c r="E43" s="69" t="s">
        <v>179</v>
      </c>
      <c r="F43" s="180">
        <f>IF(ISBLANK(B43),"",IF(TYPE(IF(ISBLANK(D43),"",VLOOKUP(D43,'Material Rates'!$B$23:$J$169,9,FALSE)))=1,IF(ISBLANK(D43),"",VLOOKUP(D43,'Material Rates'!$B$23:$J$169,9,FALSE)),5/0))</f>
        <v>88</v>
      </c>
      <c r="G43" s="70">
        <v>0.34609624999999999</v>
      </c>
      <c r="H43" s="71">
        <f t="shared" si="2"/>
        <v>30.456469999999999</v>
      </c>
      <c r="I43" s="211">
        <f t="shared" si="0"/>
        <v>39.593411000000003</v>
      </c>
      <c r="J43" s="32"/>
    </row>
    <row r="44" spans="1:10" ht="15" customHeight="1" x14ac:dyDescent="0.25">
      <c r="A44" s="32" t="str">
        <f t="shared" si="1"/>
        <v/>
      </c>
      <c r="B44" s="68" t="s">
        <v>135</v>
      </c>
      <c r="C44" s="69" t="s">
        <v>211</v>
      </c>
      <c r="D44" s="69" t="s">
        <v>212</v>
      </c>
      <c r="E44" s="69" t="s">
        <v>179</v>
      </c>
      <c r="F44" s="180">
        <f>IF(ISBLANK(B44),"",IF(TYPE(IF(ISBLANK(D44),"",VLOOKUP(D44,'Material Rates'!$B$23:$J$169,9,FALSE)))=1,IF(ISBLANK(D44),"",VLOOKUP(D44,'Material Rates'!$B$23:$J$169,9,FALSE)),5/0))</f>
        <v>57</v>
      </c>
      <c r="G44" s="70">
        <v>8.0741261249999994</v>
      </c>
      <c r="H44" s="71">
        <f t="shared" si="2"/>
        <v>460.22518912499999</v>
      </c>
      <c r="I44" s="211">
        <f t="shared" si="0"/>
        <v>598.29274586249994</v>
      </c>
      <c r="J44" s="32"/>
    </row>
    <row r="45" spans="1:10" ht="15" customHeight="1" x14ac:dyDescent="0.25">
      <c r="A45" s="32" t="str">
        <f t="shared" si="1"/>
        <v/>
      </c>
      <c r="B45" s="68" t="s">
        <v>135</v>
      </c>
      <c r="C45" s="69" t="s">
        <v>213</v>
      </c>
      <c r="D45" s="69" t="s">
        <v>214</v>
      </c>
      <c r="E45" s="69" t="s">
        <v>215</v>
      </c>
      <c r="F45" s="180">
        <f>IF(ISBLANK(B45),"",IF(TYPE(IF(ISBLANK(D45),"",VLOOKUP(D45,'Material Rates'!$B$23:$J$169,9,FALSE)))=1,IF(ISBLANK(D45),"",VLOOKUP(D45,'Material Rates'!$B$23:$J$169,9,FALSE)),5/0))</f>
        <v>17</v>
      </c>
      <c r="G45" s="70">
        <v>0.55953749999999991</v>
      </c>
      <c r="H45" s="71">
        <f t="shared" si="2"/>
        <v>9.5121374999999979</v>
      </c>
      <c r="I45" s="211">
        <f t="shared" si="0"/>
        <v>12.365778749999997</v>
      </c>
      <c r="J45" s="32"/>
    </row>
    <row r="46" spans="1:10" ht="15" customHeight="1" x14ac:dyDescent="0.25">
      <c r="A46" s="32" t="str">
        <f t="shared" si="1"/>
        <v/>
      </c>
      <c r="B46" s="68" t="s">
        <v>134</v>
      </c>
      <c r="C46" s="69" t="s">
        <v>216</v>
      </c>
      <c r="D46" s="69" t="s">
        <v>198</v>
      </c>
      <c r="E46" s="69" t="s">
        <v>192</v>
      </c>
      <c r="F46" s="180">
        <f>IF(ISBLANK(B46),"",IF(TYPE(IF(ISBLANK(D46),"",VLOOKUP(D46,'Material Rates'!$B$23:$J$169,9,FALSE)))=1,IF(ISBLANK(D46),"",VLOOKUP(D46,'Material Rates'!$B$23:$J$169,9,FALSE)),5/0))</f>
        <v>115</v>
      </c>
      <c r="G46" s="70">
        <v>0.21500000000000002</v>
      </c>
      <c r="H46" s="71">
        <f t="shared" si="2"/>
        <v>24.725000000000001</v>
      </c>
      <c r="I46" s="211">
        <f t="shared" si="0"/>
        <v>32.142499999999998</v>
      </c>
      <c r="J46" s="32"/>
    </row>
    <row r="47" spans="1:10" ht="15" customHeight="1" x14ac:dyDescent="0.25">
      <c r="A47" s="32" t="str">
        <f t="shared" si="1"/>
        <v/>
      </c>
      <c r="B47" s="68" t="s">
        <v>134</v>
      </c>
      <c r="C47" s="69" t="s">
        <v>217</v>
      </c>
      <c r="D47" s="69" t="s">
        <v>198</v>
      </c>
      <c r="E47" s="69" t="s">
        <v>192</v>
      </c>
      <c r="F47" s="180">
        <f>IF(ISBLANK(B47),"",IF(TYPE(IF(ISBLANK(D47),"",VLOOKUP(D47,'Material Rates'!$B$23:$J$169,9,FALSE)))=1,IF(ISBLANK(D47),"",VLOOKUP(D47,'Material Rates'!$B$23:$J$169,9,FALSE)),5/0))</f>
        <v>115</v>
      </c>
      <c r="G47" s="70">
        <v>5.8049999999999997E-2</v>
      </c>
      <c r="H47" s="71">
        <f t="shared" si="2"/>
        <v>6.6757499999999999</v>
      </c>
      <c r="I47" s="211">
        <f t="shared" si="0"/>
        <v>8.6784749999999988</v>
      </c>
      <c r="J47" s="32"/>
    </row>
    <row r="48" spans="1:10" ht="15" customHeight="1" x14ac:dyDescent="0.25">
      <c r="A48" s="32" t="str">
        <f t="shared" si="1"/>
        <v/>
      </c>
      <c r="B48" s="68" t="s">
        <v>134</v>
      </c>
      <c r="C48" s="69" t="s">
        <v>218</v>
      </c>
      <c r="D48" s="69" t="s">
        <v>219</v>
      </c>
      <c r="E48" s="69" t="s">
        <v>179</v>
      </c>
      <c r="F48" s="180">
        <f>IF(ISBLANK(B48),"",IF(TYPE(IF(ISBLANK(D48),"",VLOOKUP(D48,'Material Rates'!$B$23:$J$169,9,FALSE)))=1,IF(ISBLANK(D48),"",VLOOKUP(D48,'Material Rates'!$B$23:$J$169,9,FALSE)),5/0))</f>
        <v>22</v>
      </c>
      <c r="G48" s="70">
        <v>2.15</v>
      </c>
      <c r="H48" s="71">
        <f t="shared" si="2"/>
        <v>47.3</v>
      </c>
      <c r="I48" s="211">
        <f t="shared" si="0"/>
        <v>61.489999999999995</v>
      </c>
      <c r="J48" s="32"/>
    </row>
    <row r="49" spans="1:10" ht="15" customHeight="1" x14ac:dyDescent="0.25">
      <c r="A49" s="32" t="str">
        <f t="shared" si="1"/>
        <v/>
      </c>
      <c r="B49" s="68" t="s">
        <v>134</v>
      </c>
      <c r="C49" s="69" t="s">
        <v>220</v>
      </c>
      <c r="D49" s="69" t="s">
        <v>221</v>
      </c>
      <c r="E49" s="69" t="s">
        <v>179</v>
      </c>
      <c r="F49" s="180">
        <f>IF(ISBLANK(B49),"",IF(TYPE(IF(ISBLANK(D49),"",VLOOKUP(D49,'Material Rates'!$B$23:$J$169,9,FALSE)))=1,IF(ISBLANK(D49),"",VLOOKUP(D49,'Material Rates'!$B$23:$J$169,9,FALSE)),5/0))</f>
        <v>132</v>
      </c>
      <c r="G49" s="70">
        <v>1</v>
      </c>
      <c r="H49" s="71">
        <f t="shared" si="2"/>
        <v>132</v>
      </c>
      <c r="I49" s="211">
        <f t="shared" si="0"/>
        <v>171.6</v>
      </c>
      <c r="J49" s="32"/>
    </row>
    <row r="50" spans="1:10" ht="15" customHeight="1" x14ac:dyDescent="0.25">
      <c r="A50" s="32" t="str">
        <f t="shared" si="1"/>
        <v/>
      </c>
      <c r="B50" s="68" t="s">
        <v>134</v>
      </c>
      <c r="C50" s="69" t="s">
        <v>222</v>
      </c>
      <c r="D50" s="69" t="s">
        <v>223</v>
      </c>
      <c r="E50" s="69" t="s">
        <v>179</v>
      </c>
      <c r="F50" s="180">
        <f>IF(ISBLANK(B50),"",IF(TYPE(IF(ISBLANK(D50),"",VLOOKUP(D50,'Material Rates'!$B$23:$J$169,9,FALSE)))=1,IF(ISBLANK(D50),"",VLOOKUP(D50,'Material Rates'!$B$23:$J$169,9,FALSE)),5/0))</f>
        <v>132</v>
      </c>
      <c r="G50" s="70">
        <v>1</v>
      </c>
      <c r="H50" s="71">
        <f t="shared" si="2"/>
        <v>132</v>
      </c>
      <c r="I50" s="211">
        <f t="shared" si="0"/>
        <v>171.6</v>
      </c>
      <c r="J50" s="32"/>
    </row>
    <row r="51" spans="1:10" ht="15" customHeight="1" x14ac:dyDescent="0.25">
      <c r="A51" s="32" t="str">
        <f t="shared" si="1"/>
        <v/>
      </c>
      <c r="B51" s="68" t="s">
        <v>134</v>
      </c>
      <c r="C51" s="69" t="s">
        <v>224</v>
      </c>
      <c r="D51" s="69" t="s">
        <v>225</v>
      </c>
      <c r="E51" s="69" t="s">
        <v>179</v>
      </c>
      <c r="F51" s="180">
        <f>IF(ISBLANK(B51),"",IF(TYPE(IF(ISBLANK(D51),"",VLOOKUP(D51,'Material Rates'!$B$23:$J$169,9,FALSE)))=1,IF(ISBLANK(D51),"",VLOOKUP(D51,'Material Rates'!$B$23:$J$169,9,FALSE)),5/0))</f>
        <v>10</v>
      </c>
      <c r="G51" s="70">
        <v>6.45</v>
      </c>
      <c r="H51" s="71">
        <f t="shared" si="2"/>
        <v>64.5</v>
      </c>
      <c r="I51" s="211">
        <f t="shared" si="0"/>
        <v>83.85</v>
      </c>
      <c r="J51" s="32"/>
    </row>
    <row r="52" spans="1:10" ht="15" customHeight="1" x14ac:dyDescent="0.25">
      <c r="A52" s="32" t="str">
        <f t="shared" si="1"/>
        <v/>
      </c>
      <c r="B52" s="68" t="s">
        <v>134</v>
      </c>
      <c r="C52" s="69" t="s">
        <v>226</v>
      </c>
      <c r="D52" s="69" t="s">
        <v>227</v>
      </c>
      <c r="E52" s="69" t="s">
        <v>179</v>
      </c>
      <c r="F52" s="180">
        <f>IF(ISBLANK(B52),"",IF(TYPE(IF(ISBLANK(D52),"",VLOOKUP(D52,'Material Rates'!$B$23:$J$169,9,FALSE)))=1,IF(ISBLANK(D52),"",VLOOKUP(D52,'Material Rates'!$B$23:$J$169,9,FALSE)),5/0))</f>
        <v>54</v>
      </c>
      <c r="G52" s="70">
        <v>3.086325</v>
      </c>
      <c r="H52" s="71">
        <f t="shared" si="2"/>
        <v>166.66155000000001</v>
      </c>
      <c r="I52" s="211">
        <f t="shared" si="0"/>
        <v>216.66001500000002</v>
      </c>
      <c r="J52" s="32"/>
    </row>
    <row r="53" spans="1:10" ht="15" customHeight="1" x14ac:dyDescent="0.25">
      <c r="A53" s="32" t="str">
        <f t="shared" si="1"/>
        <v/>
      </c>
      <c r="B53" s="68" t="s">
        <v>134</v>
      </c>
      <c r="C53" s="69" t="s">
        <v>228</v>
      </c>
      <c r="D53" s="69" t="s">
        <v>229</v>
      </c>
      <c r="E53" s="69" t="s">
        <v>179</v>
      </c>
      <c r="F53" s="180">
        <f>IF(ISBLANK(B53),"",IF(TYPE(IF(ISBLANK(D53),"",VLOOKUP(D53,'Material Rates'!$B$23:$J$169,9,FALSE)))=1,IF(ISBLANK(D53),"",VLOOKUP(D53,'Material Rates'!$B$23:$J$169,9,FALSE)),5/0))</f>
        <v>26</v>
      </c>
      <c r="G53" s="70">
        <v>5.1957813750000001</v>
      </c>
      <c r="H53" s="71">
        <f t="shared" si="2"/>
        <v>135.09031575</v>
      </c>
      <c r="I53" s="211">
        <f t="shared" si="0"/>
        <v>175.61741047499999</v>
      </c>
      <c r="J53" s="32"/>
    </row>
    <row r="54" spans="1:10" ht="15" customHeight="1" x14ac:dyDescent="0.25">
      <c r="A54" s="32" t="str">
        <f t="shared" si="1"/>
        <v/>
      </c>
      <c r="B54" s="68" t="s">
        <v>134</v>
      </c>
      <c r="C54" s="69" t="s">
        <v>230</v>
      </c>
      <c r="D54" s="69" t="s">
        <v>231</v>
      </c>
      <c r="E54" s="69" t="s">
        <v>179</v>
      </c>
      <c r="F54" s="180">
        <f>IF(ISBLANK(B54),"",IF(TYPE(IF(ISBLANK(D54),"",VLOOKUP(D54,'Material Rates'!$B$23:$J$169,9,FALSE)))=1,IF(ISBLANK(D54),"",VLOOKUP(D54,'Material Rates'!$B$23:$J$169,9,FALSE)),5/0))</f>
        <v>27</v>
      </c>
      <c r="G54" s="70">
        <v>3.2250000000000001</v>
      </c>
      <c r="H54" s="71">
        <f t="shared" si="2"/>
        <v>87.075000000000003</v>
      </c>
      <c r="I54" s="211">
        <f t="shared" si="0"/>
        <v>113.19750000000001</v>
      </c>
      <c r="J54" s="32"/>
    </row>
    <row r="55" spans="1:10" ht="15" customHeight="1" x14ac:dyDescent="0.25">
      <c r="A55" s="32" t="str">
        <f t="shared" si="1"/>
        <v/>
      </c>
      <c r="B55" s="68" t="s">
        <v>134</v>
      </c>
      <c r="C55" s="69" t="s">
        <v>232</v>
      </c>
      <c r="D55" s="69" t="s">
        <v>227</v>
      </c>
      <c r="E55" s="69" t="s">
        <v>179</v>
      </c>
      <c r="F55" s="180">
        <f>IF(ISBLANK(B55),"",IF(TYPE(IF(ISBLANK(D55),"",VLOOKUP(D55,'Material Rates'!$B$23:$J$169,9,FALSE)))=1,IF(ISBLANK(D55),"",VLOOKUP(D55,'Material Rates'!$B$23:$J$169,9,FALSE)),5/0))</f>
        <v>54</v>
      </c>
      <c r="G55" s="70">
        <v>3.086325</v>
      </c>
      <c r="H55" s="71">
        <f t="shared" si="2"/>
        <v>166.66155000000001</v>
      </c>
      <c r="I55" s="211">
        <f t="shared" si="0"/>
        <v>216.66001500000002</v>
      </c>
      <c r="J55" s="32"/>
    </row>
    <row r="56" spans="1:10" ht="15" customHeight="1" x14ac:dyDescent="0.25">
      <c r="A56" s="32" t="str">
        <f t="shared" si="1"/>
        <v/>
      </c>
      <c r="B56" s="68" t="s">
        <v>134</v>
      </c>
      <c r="C56" s="69" t="s">
        <v>233</v>
      </c>
      <c r="D56" s="69" t="s">
        <v>234</v>
      </c>
      <c r="E56" s="69" t="s">
        <v>179</v>
      </c>
      <c r="F56" s="180">
        <f>IF(ISBLANK(B56),"",IF(TYPE(IF(ISBLANK(D56),"",VLOOKUP(D56,'Material Rates'!$B$23:$J$169,9,FALSE)))=1,IF(ISBLANK(D56),"",VLOOKUP(D56,'Material Rates'!$B$23:$J$169,9,FALSE)),5/0))</f>
        <v>78</v>
      </c>
      <c r="G56" s="70">
        <v>2.15</v>
      </c>
      <c r="H56" s="71">
        <f t="shared" si="2"/>
        <v>167.7</v>
      </c>
      <c r="I56" s="211">
        <f t="shared" si="0"/>
        <v>218.01</v>
      </c>
      <c r="J56" s="32"/>
    </row>
    <row r="57" spans="1:10" ht="15" customHeight="1" x14ac:dyDescent="0.25">
      <c r="A57" s="32" t="str">
        <f t="shared" si="1"/>
        <v/>
      </c>
      <c r="B57" s="68" t="s">
        <v>134</v>
      </c>
      <c r="C57" s="69" t="s">
        <v>235</v>
      </c>
      <c r="D57" s="69" t="s">
        <v>236</v>
      </c>
      <c r="E57" s="69" t="s">
        <v>179</v>
      </c>
      <c r="F57" s="180">
        <f>IF(ISBLANK(B57),"",IF(TYPE(IF(ISBLANK(D57),"",VLOOKUP(D57,'Material Rates'!$B$23:$J$169,9,FALSE)))=1,IF(ISBLANK(D57),"",VLOOKUP(D57,'Material Rates'!$B$23:$J$169,9,FALSE)),5/0))</f>
        <v>63</v>
      </c>
      <c r="G57" s="70">
        <v>1.075</v>
      </c>
      <c r="H57" s="71">
        <f t="shared" si="2"/>
        <v>67.724999999999994</v>
      </c>
      <c r="I57" s="211">
        <f t="shared" si="0"/>
        <v>88.04249999999999</v>
      </c>
      <c r="J57" s="32"/>
    </row>
    <row r="58" spans="1:10" ht="15" customHeight="1" x14ac:dyDescent="0.25">
      <c r="A58" s="32" t="str">
        <f t="shared" si="1"/>
        <v/>
      </c>
      <c r="B58" s="68" t="s">
        <v>134</v>
      </c>
      <c r="C58" s="69" t="s">
        <v>237</v>
      </c>
      <c r="D58" s="69" t="s">
        <v>238</v>
      </c>
      <c r="E58" s="69" t="s">
        <v>179</v>
      </c>
      <c r="F58" s="180">
        <f>IF(ISBLANK(B58),"",IF(TYPE(IF(ISBLANK(D58),"",VLOOKUP(D58,'Material Rates'!$B$23:$J$169,9,FALSE)))=1,IF(ISBLANK(D58),"",VLOOKUP(D58,'Material Rates'!$B$23:$J$169,9,FALSE)),5/0))</f>
        <v>56</v>
      </c>
      <c r="G58" s="70">
        <v>2</v>
      </c>
      <c r="H58" s="71">
        <f t="shared" si="2"/>
        <v>112</v>
      </c>
      <c r="I58" s="211">
        <f t="shared" si="0"/>
        <v>145.6</v>
      </c>
      <c r="J58" s="32"/>
    </row>
    <row r="59" spans="1:10" ht="15" customHeight="1" x14ac:dyDescent="0.25">
      <c r="A59" s="32" t="str">
        <f t="shared" si="1"/>
        <v/>
      </c>
      <c r="B59" s="68" t="s">
        <v>136</v>
      </c>
      <c r="C59" s="69" t="s">
        <v>239</v>
      </c>
      <c r="D59" s="69" t="s">
        <v>240</v>
      </c>
      <c r="E59" s="69" t="s">
        <v>179</v>
      </c>
      <c r="F59" s="180">
        <f>IF(ISBLANK(B59),"",IF(TYPE(IF(ISBLANK(D59),"",VLOOKUP(D59,'Material Rates'!$B$23:$J$169,9,FALSE)))=1,IF(ISBLANK(D59),"",VLOOKUP(D59,'Material Rates'!$B$23:$J$169,9,FALSE)),5/0))</f>
        <v>37</v>
      </c>
      <c r="G59" s="70">
        <v>10.75</v>
      </c>
      <c r="H59" s="71">
        <f t="shared" si="2"/>
        <v>397.75</v>
      </c>
      <c r="I59" s="211">
        <f t="shared" si="0"/>
        <v>517.07500000000005</v>
      </c>
      <c r="J59" s="32"/>
    </row>
    <row r="60" spans="1:10" ht="15" customHeight="1" x14ac:dyDescent="0.25">
      <c r="A60" s="32" t="str">
        <f t="shared" si="1"/>
        <v/>
      </c>
      <c r="B60" s="68" t="s">
        <v>136</v>
      </c>
      <c r="C60" s="69" t="s">
        <v>241</v>
      </c>
      <c r="D60" s="69" t="s">
        <v>200</v>
      </c>
      <c r="E60" s="69" t="s">
        <v>179</v>
      </c>
      <c r="F60" s="180">
        <f>IF(ISBLANK(B60),"",IF(TYPE(IF(ISBLANK(D60),"",VLOOKUP(D60,'Material Rates'!$B$23:$J$169,9,FALSE)))=1,IF(ISBLANK(D60),"",VLOOKUP(D60,'Material Rates'!$B$23:$J$169,9,FALSE)),5/0))</f>
        <v>5.7</v>
      </c>
      <c r="G60" s="70">
        <v>0.1873725</v>
      </c>
      <c r="H60" s="71">
        <f t="shared" si="2"/>
        <v>1.06802325</v>
      </c>
      <c r="I60" s="211">
        <f t="shared" si="0"/>
        <v>1.388430225</v>
      </c>
      <c r="J60" s="32"/>
    </row>
    <row r="61" spans="1:10" ht="15" customHeight="1" x14ac:dyDescent="0.25">
      <c r="A61" s="32" t="str">
        <f t="shared" si="1"/>
        <v/>
      </c>
      <c r="B61" s="68" t="s">
        <v>136</v>
      </c>
      <c r="C61" s="69" t="s">
        <v>242</v>
      </c>
      <c r="D61" s="69" t="s">
        <v>243</v>
      </c>
      <c r="E61" s="69" t="s">
        <v>179</v>
      </c>
      <c r="F61" s="180">
        <f>IF(ISBLANK(B61),"",IF(TYPE(IF(ISBLANK(D61),"",VLOOKUP(D61,'Material Rates'!$B$23:$J$169,9,FALSE)))=1,IF(ISBLANK(D61),"",VLOOKUP(D61,'Material Rates'!$B$23:$J$169,9,FALSE)),5/0))</f>
        <v>17</v>
      </c>
      <c r="G61" s="70">
        <v>5.3750000000000006E-2</v>
      </c>
      <c r="H61" s="71">
        <f t="shared" si="2"/>
        <v>0.91375000000000006</v>
      </c>
      <c r="I61" s="211">
        <f t="shared" si="0"/>
        <v>1.187875</v>
      </c>
      <c r="J61" s="32"/>
    </row>
    <row r="62" spans="1:10" ht="15" customHeight="1" x14ac:dyDescent="0.25">
      <c r="A62" s="32" t="str">
        <f t="shared" si="1"/>
        <v/>
      </c>
      <c r="B62" s="68" t="s">
        <v>136</v>
      </c>
      <c r="C62" s="69" t="s">
        <v>244</v>
      </c>
      <c r="D62" s="69" t="s">
        <v>245</v>
      </c>
      <c r="E62" s="69" t="s">
        <v>246</v>
      </c>
      <c r="F62" s="180">
        <f>IF(ISBLANK(B62),"",IF(TYPE(IF(ISBLANK(D62),"",VLOOKUP(D62,'Material Rates'!$B$23:$J$169,9,FALSE)))=1,IF(ISBLANK(D62),"",VLOOKUP(D62,'Material Rates'!$B$23:$J$169,9,FALSE)),5/0))</f>
        <v>1.7</v>
      </c>
      <c r="G62" s="70">
        <v>43.537499999999994</v>
      </c>
      <c r="H62" s="71">
        <f t="shared" si="2"/>
        <v>74.013749999999987</v>
      </c>
      <c r="I62" s="211">
        <f t="shared" si="0"/>
        <v>96.217874999999978</v>
      </c>
      <c r="J62" s="32"/>
    </row>
    <row r="63" spans="1:10" ht="15" customHeight="1" x14ac:dyDescent="0.25">
      <c r="A63" s="32" t="str">
        <f t="shared" si="1"/>
        <v/>
      </c>
      <c r="B63" s="68" t="s">
        <v>136</v>
      </c>
      <c r="C63" s="69" t="s">
        <v>247</v>
      </c>
      <c r="D63" s="69" t="s">
        <v>248</v>
      </c>
      <c r="E63" s="69" t="s">
        <v>179</v>
      </c>
      <c r="F63" s="180">
        <f>IF(ISBLANK(B63),"",IF(TYPE(IF(ISBLANK(D63),"",VLOOKUP(D63,'Material Rates'!$B$23:$J$169,9,FALSE)))=1,IF(ISBLANK(D63),"",VLOOKUP(D63,'Material Rates'!$B$23:$J$169,9,FALSE)),5/0))</f>
        <v>116</v>
      </c>
      <c r="G63" s="70">
        <v>2</v>
      </c>
      <c r="H63" s="71">
        <f t="shared" si="2"/>
        <v>232</v>
      </c>
      <c r="I63" s="211">
        <f t="shared" si="0"/>
        <v>301.60000000000002</v>
      </c>
      <c r="J63" s="32"/>
    </row>
    <row r="64" spans="1:10" ht="15" customHeight="1" x14ac:dyDescent="0.25">
      <c r="A64" s="32" t="str">
        <f t="shared" si="1"/>
        <v/>
      </c>
      <c r="B64" s="68" t="s">
        <v>136</v>
      </c>
      <c r="C64" s="69" t="s">
        <v>247</v>
      </c>
      <c r="D64" s="69" t="s">
        <v>249</v>
      </c>
      <c r="E64" s="69" t="s">
        <v>179</v>
      </c>
      <c r="F64" s="180">
        <f>IF(ISBLANK(B64),"",IF(TYPE(IF(ISBLANK(D64),"",VLOOKUP(D64,'Material Rates'!$B$23:$J$169,9,FALSE)))=1,IF(ISBLANK(D64),"",VLOOKUP(D64,'Material Rates'!$B$23:$J$169,9,FALSE)),5/0))</f>
        <v>206</v>
      </c>
      <c r="G64" s="70">
        <v>3</v>
      </c>
      <c r="H64" s="71">
        <f t="shared" si="2"/>
        <v>618</v>
      </c>
      <c r="I64" s="211">
        <f t="shared" si="0"/>
        <v>803.4</v>
      </c>
      <c r="J64" s="32"/>
    </row>
    <row r="65" spans="1:10" ht="15" customHeight="1" x14ac:dyDescent="0.25">
      <c r="A65" s="32" t="str">
        <f t="shared" si="1"/>
        <v/>
      </c>
      <c r="B65" s="68" t="s">
        <v>136</v>
      </c>
      <c r="C65" s="69" t="s">
        <v>247</v>
      </c>
      <c r="D65" s="69" t="s">
        <v>250</v>
      </c>
      <c r="E65" s="69" t="s">
        <v>179</v>
      </c>
      <c r="F65" s="180">
        <f>IF(ISBLANK(B65),"",IF(TYPE(IF(ISBLANK(D65),"",VLOOKUP(D65,'Material Rates'!$B$23:$J$169,9,FALSE)))=1,IF(ISBLANK(D65),"",VLOOKUP(D65,'Material Rates'!$B$23:$J$169,9,FALSE)),5/0))</f>
        <v>174</v>
      </c>
      <c r="G65" s="70">
        <v>1</v>
      </c>
      <c r="H65" s="71">
        <f t="shared" si="2"/>
        <v>174</v>
      </c>
      <c r="I65" s="211">
        <f t="shared" si="0"/>
        <v>226.2</v>
      </c>
      <c r="J65" s="32"/>
    </row>
    <row r="66" spans="1:10" ht="15" customHeight="1" x14ac:dyDescent="0.25">
      <c r="A66" s="32" t="str">
        <f t="shared" si="1"/>
        <v/>
      </c>
      <c r="B66" s="68" t="s">
        <v>136</v>
      </c>
      <c r="C66" s="69" t="s">
        <v>247</v>
      </c>
      <c r="D66" s="69" t="s">
        <v>251</v>
      </c>
      <c r="E66" s="69" t="s">
        <v>179</v>
      </c>
      <c r="F66" s="180">
        <f>IF(ISBLANK(B66),"",IF(TYPE(IF(ISBLANK(D66),"",VLOOKUP(D66,'Material Rates'!$B$23:$J$169,9,FALSE)))=1,IF(ISBLANK(D66),"",VLOOKUP(D66,'Material Rates'!$B$23:$J$169,9,FALSE)),5/0))</f>
        <v>145</v>
      </c>
      <c r="G66" s="70">
        <v>2</v>
      </c>
      <c r="H66" s="71">
        <f t="shared" si="2"/>
        <v>290</v>
      </c>
      <c r="I66" s="211">
        <f t="shared" si="0"/>
        <v>377</v>
      </c>
      <c r="J66" s="32"/>
    </row>
    <row r="67" spans="1:10" ht="15" customHeight="1" x14ac:dyDescent="0.25">
      <c r="A67" s="32" t="str">
        <f t="shared" si="1"/>
        <v/>
      </c>
      <c r="B67" s="68" t="s">
        <v>136</v>
      </c>
      <c r="C67" s="69" t="s">
        <v>247</v>
      </c>
      <c r="D67" s="69" t="s">
        <v>252</v>
      </c>
      <c r="E67" s="69" t="s">
        <v>253</v>
      </c>
      <c r="F67" s="180">
        <f>IF(ISBLANK(B67),"",IF(TYPE(IF(ISBLANK(D67),"",VLOOKUP(D67,'Material Rates'!$B$23:$J$169,9,FALSE)))=1,IF(ISBLANK(D67),"",VLOOKUP(D67,'Material Rates'!$B$23:$J$169,9,FALSE)),5/0))</f>
        <v>161.15</v>
      </c>
      <c r="G67" s="70">
        <v>1</v>
      </c>
      <c r="H67" s="71">
        <f t="shared" si="2"/>
        <v>161.15</v>
      </c>
      <c r="I67" s="211">
        <f t="shared" si="0"/>
        <v>209.495</v>
      </c>
      <c r="J67" s="32"/>
    </row>
    <row r="68" spans="1:10" ht="15" customHeight="1" x14ac:dyDescent="0.25">
      <c r="A68" s="32" t="str">
        <f t="shared" si="1"/>
        <v/>
      </c>
      <c r="B68" s="68" t="s">
        <v>136</v>
      </c>
      <c r="C68" s="69" t="s">
        <v>254</v>
      </c>
      <c r="D68" s="69" t="s">
        <v>255</v>
      </c>
      <c r="E68" s="69" t="s">
        <v>253</v>
      </c>
      <c r="F68" s="180">
        <f>IF(ISBLANK(B68),"",IF(TYPE(IF(ISBLANK(D68),"",VLOOKUP(D68,'Material Rates'!$B$23:$J$169,9,FALSE)))=1,IF(ISBLANK(D68),"",VLOOKUP(D68,'Material Rates'!$B$23:$J$169,9,FALSE)),5/0))</f>
        <v>83.03</v>
      </c>
      <c r="G68" s="70">
        <v>1</v>
      </c>
      <c r="H68" s="71">
        <f t="shared" si="2"/>
        <v>83.03</v>
      </c>
      <c r="I68" s="211">
        <f t="shared" si="0"/>
        <v>107.93899999999999</v>
      </c>
      <c r="J68" s="32"/>
    </row>
    <row r="69" spans="1:10" ht="15" customHeight="1" x14ac:dyDescent="0.25">
      <c r="A69" s="32" t="str">
        <f t="shared" si="1"/>
        <v/>
      </c>
      <c r="B69" s="68" t="s">
        <v>136</v>
      </c>
      <c r="C69" s="69" t="s">
        <v>256</v>
      </c>
      <c r="D69" s="69" t="s">
        <v>202</v>
      </c>
      <c r="E69" s="69" t="s">
        <v>179</v>
      </c>
      <c r="F69" s="180">
        <f>IF(ISBLANK(B69),"",IF(TYPE(IF(ISBLANK(D69),"",VLOOKUP(D69,'Material Rates'!$B$23:$J$169,9,FALSE)))=1,IF(ISBLANK(D69),"",VLOOKUP(D69,'Material Rates'!$B$23:$J$169,9,FALSE)),5/0))</f>
        <v>53</v>
      </c>
      <c r="G69" s="70">
        <v>5.6437500000000002E-2</v>
      </c>
      <c r="H69" s="71">
        <f t="shared" si="2"/>
        <v>2.9911875000000001</v>
      </c>
      <c r="I69" s="211">
        <f t="shared" si="0"/>
        <v>3.8885437500000002</v>
      </c>
      <c r="J69" s="32"/>
    </row>
    <row r="70" spans="1:10" ht="15" customHeight="1" x14ac:dyDescent="0.25">
      <c r="A70" s="32" t="str">
        <f t="shared" si="1"/>
        <v/>
      </c>
      <c r="B70" s="68" t="s">
        <v>136</v>
      </c>
      <c r="C70" s="69" t="s">
        <v>257</v>
      </c>
      <c r="D70" s="69" t="s">
        <v>258</v>
      </c>
      <c r="E70" s="69" t="s">
        <v>179</v>
      </c>
      <c r="F70" s="180">
        <f>IF(ISBLANK(B70),"",IF(TYPE(IF(ISBLANK(D70),"",VLOOKUP(D70,'Material Rates'!$B$23:$J$169,9,FALSE)))=1,IF(ISBLANK(D70),"",VLOOKUP(D70,'Material Rates'!$B$23:$J$169,9,FALSE)),5/0))</f>
        <v>25</v>
      </c>
      <c r="G70" s="70">
        <v>0.49073750000000005</v>
      </c>
      <c r="H70" s="71">
        <f t="shared" si="2"/>
        <v>12.268437500000001</v>
      </c>
      <c r="I70" s="211">
        <f t="shared" si="0"/>
        <v>15.948968750000001</v>
      </c>
      <c r="J70" s="32"/>
    </row>
    <row r="71" spans="1:10" ht="15" customHeight="1" x14ac:dyDescent="0.25">
      <c r="A71" s="32" t="str">
        <f t="shared" si="1"/>
        <v/>
      </c>
      <c r="B71" s="68" t="s">
        <v>136</v>
      </c>
      <c r="C71" s="69" t="s">
        <v>259</v>
      </c>
      <c r="D71" s="69" t="s">
        <v>258</v>
      </c>
      <c r="E71" s="69" t="s">
        <v>179</v>
      </c>
      <c r="F71" s="180">
        <f>IF(ISBLANK(B71),"",IF(TYPE(IF(ISBLANK(D71),"",VLOOKUP(D71,'Material Rates'!$B$23:$J$169,9,FALSE)))=1,IF(ISBLANK(D71),"",VLOOKUP(D71,'Material Rates'!$B$23:$J$169,9,FALSE)),5/0))</f>
        <v>25</v>
      </c>
      <c r="G71" s="70">
        <v>0.94062500000000004</v>
      </c>
      <c r="H71" s="71">
        <f t="shared" si="2"/>
        <v>23.515625</v>
      </c>
      <c r="I71" s="211">
        <f t="shared" si="0"/>
        <v>30.5703125</v>
      </c>
      <c r="J71" s="32"/>
    </row>
    <row r="72" spans="1:10" ht="15" customHeight="1" x14ac:dyDescent="0.25">
      <c r="A72" s="32" t="str">
        <f t="shared" si="1"/>
        <v/>
      </c>
      <c r="B72" s="68" t="s">
        <v>136</v>
      </c>
      <c r="C72" s="69" t="s">
        <v>260</v>
      </c>
      <c r="D72" s="69" t="s">
        <v>261</v>
      </c>
      <c r="E72" s="69" t="s">
        <v>195</v>
      </c>
      <c r="F72" s="180">
        <f>IF(ISBLANK(B72),"",IF(TYPE(IF(ISBLANK(D72),"",VLOOKUP(D72,'Material Rates'!$B$23:$J$169,9,FALSE)))=1,IF(ISBLANK(D72),"",VLOOKUP(D72,'Material Rates'!$B$23:$J$169,9,FALSE)),5/0))</f>
        <v>21</v>
      </c>
      <c r="G72" s="70">
        <v>2.2575000000000003</v>
      </c>
      <c r="H72" s="71">
        <f t="shared" si="2"/>
        <v>47.407500000000006</v>
      </c>
      <c r="I72" s="211">
        <f t="shared" si="0"/>
        <v>61.629750000000008</v>
      </c>
      <c r="J72" s="32"/>
    </row>
    <row r="73" spans="1:10" ht="15" customHeight="1" x14ac:dyDescent="0.25">
      <c r="A73" s="32" t="str">
        <f t="shared" si="1"/>
        <v/>
      </c>
      <c r="B73" s="68" t="s">
        <v>136</v>
      </c>
      <c r="C73" s="69" t="s">
        <v>262</v>
      </c>
      <c r="D73" s="69" t="s">
        <v>200</v>
      </c>
      <c r="E73" s="69" t="s">
        <v>179</v>
      </c>
      <c r="F73" s="180">
        <f>IF(ISBLANK(B73),"",IF(TYPE(IF(ISBLANK(D73),"",VLOOKUP(D73,'Material Rates'!$B$23:$J$169,9,FALSE)))=1,IF(ISBLANK(D73),"",VLOOKUP(D73,'Material Rates'!$B$23:$J$169,9,FALSE)),5/0))</f>
        <v>5.7</v>
      </c>
      <c r="G73" s="70">
        <v>7.3568243125000006</v>
      </c>
      <c r="H73" s="71">
        <f t="shared" si="2"/>
        <v>41.933898581250006</v>
      </c>
      <c r="I73" s="211">
        <f t="shared" si="0"/>
        <v>54.514068155625004</v>
      </c>
      <c r="J73" s="32"/>
    </row>
    <row r="74" spans="1:10" ht="15" customHeight="1" x14ac:dyDescent="0.25">
      <c r="A74" s="32" t="str">
        <f t="shared" si="1"/>
        <v/>
      </c>
      <c r="B74" s="68" t="s">
        <v>136</v>
      </c>
      <c r="C74" s="69" t="s">
        <v>263</v>
      </c>
      <c r="D74" s="69" t="s">
        <v>194</v>
      </c>
      <c r="E74" s="69" t="s">
        <v>195</v>
      </c>
      <c r="F74" s="180">
        <f>IF(ISBLANK(B74),"",IF(TYPE(IF(ISBLANK(D74),"",VLOOKUP(D74,'Material Rates'!$B$23:$J$169,9,FALSE)))=1,IF(ISBLANK(D74),"",VLOOKUP(D74,'Material Rates'!$B$23:$J$169,9,FALSE)),5/0))</f>
        <v>16</v>
      </c>
      <c r="G74" s="70">
        <v>88.6364375</v>
      </c>
      <c r="H74" s="71">
        <f t="shared" si="2"/>
        <v>1418.183</v>
      </c>
      <c r="I74" s="211">
        <f t="shared" si="0"/>
        <v>1843.6378999999999</v>
      </c>
      <c r="J74" s="32"/>
    </row>
    <row r="75" spans="1:10" ht="15" customHeight="1" x14ac:dyDescent="0.25">
      <c r="A75" s="32" t="str">
        <f t="shared" si="1"/>
        <v/>
      </c>
      <c r="B75" s="68" t="s">
        <v>136</v>
      </c>
      <c r="C75" s="69" t="s">
        <v>264</v>
      </c>
      <c r="D75" s="69" t="s">
        <v>261</v>
      </c>
      <c r="E75" s="69" t="s">
        <v>195</v>
      </c>
      <c r="F75" s="180">
        <f>IF(ISBLANK(B75),"",IF(TYPE(IF(ISBLANK(D75),"",VLOOKUP(D75,'Material Rates'!$B$23:$J$169,9,FALSE)))=1,IF(ISBLANK(D75),"",VLOOKUP(D75,'Material Rates'!$B$23:$J$169,9,FALSE)),5/0))</f>
        <v>21</v>
      </c>
      <c r="G75" s="70">
        <v>88.6364375</v>
      </c>
      <c r="H75" s="71">
        <f t="shared" si="2"/>
        <v>1861.3651875</v>
      </c>
      <c r="I75" s="211">
        <f t="shared" si="0"/>
        <v>2419.7747437500002</v>
      </c>
      <c r="J75" s="32"/>
    </row>
    <row r="76" spans="1:10" ht="15" customHeight="1" x14ac:dyDescent="0.25">
      <c r="A76" s="32" t="str">
        <f t="shared" si="1"/>
        <v/>
      </c>
      <c r="B76" s="68" t="s">
        <v>136</v>
      </c>
      <c r="C76" s="69" t="s">
        <v>265</v>
      </c>
      <c r="D76" s="69" t="s">
        <v>266</v>
      </c>
      <c r="E76" s="69" t="s">
        <v>179</v>
      </c>
      <c r="F76" s="180">
        <f>IF(ISBLANK(B76),"",IF(TYPE(IF(ISBLANK(D76),"",VLOOKUP(D76,'Material Rates'!$B$23:$J$169,9,FALSE)))=1,IF(ISBLANK(D76),"",VLOOKUP(D76,'Material Rates'!$B$23:$J$169,9,FALSE)),5/0))</f>
        <v>0.3</v>
      </c>
      <c r="G76" s="70">
        <v>293.70074999999997</v>
      </c>
      <c r="H76" s="71">
        <f t="shared" si="2"/>
        <v>88.110224999999986</v>
      </c>
      <c r="I76" s="211">
        <f t="shared" si="0"/>
        <v>114.54329249999998</v>
      </c>
      <c r="J76" s="32"/>
    </row>
    <row r="77" spans="1:10" ht="15" customHeight="1" x14ac:dyDescent="0.25">
      <c r="A77" s="32" t="str">
        <f t="shared" si="1"/>
        <v/>
      </c>
      <c r="B77" s="68" t="s">
        <v>136</v>
      </c>
      <c r="C77" s="69" t="s">
        <v>267</v>
      </c>
      <c r="D77" s="69" t="s">
        <v>202</v>
      </c>
      <c r="E77" s="69" t="s">
        <v>179</v>
      </c>
      <c r="F77" s="180">
        <f>IF(ISBLANK(B77),"",IF(TYPE(IF(ISBLANK(D77),"",VLOOKUP(D77,'Material Rates'!$B$23:$J$169,9,FALSE)))=1,IF(ISBLANK(D77),"",VLOOKUP(D77,'Material Rates'!$B$23:$J$169,9,FALSE)),5/0))</f>
        <v>53</v>
      </c>
      <c r="G77" s="70">
        <v>1.2763647</v>
      </c>
      <c r="H77" s="71">
        <f t="shared" si="2"/>
        <v>67.647329100000007</v>
      </c>
      <c r="I77" s="211">
        <f t="shared" si="0"/>
        <v>87.941527830000013</v>
      </c>
      <c r="J77" s="32"/>
    </row>
    <row r="78" spans="1:10" ht="15" customHeight="1" x14ac:dyDescent="0.25">
      <c r="A78" s="32" t="str">
        <f t="shared" si="1"/>
        <v/>
      </c>
      <c r="B78" s="68" t="s">
        <v>136</v>
      </c>
      <c r="C78" s="69" t="s">
        <v>268</v>
      </c>
      <c r="D78" s="69" t="s">
        <v>200</v>
      </c>
      <c r="E78" s="69" t="s">
        <v>179</v>
      </c>
      <c r="F78" s="180">
        <f>IF(ISBLANK(B78),"",IF(TYPE(IF(ISBLANK(D78),"",VLOOKUP(D78,'Material Rates'!$B$23:$J$169,9,FALSE)))=1,IF(ISBLANK(D78),"",VLOOKUP(D78,'Material Rates'!$B$23:$J$169,9,FALSE)),5/0))</f>
        <v>5.7</v>
      </c>
      <c r="G78" s="70">
        <v>7.3568243125000006</v>
      </c>
      <c r="H78" s="71">
        <f t="shared" si="2"/>
        <v>41.933898581250006</v>
      </c>
      <c r="I78" s="211">
        <f t="shared" si="0"/>
        <v>54.514068155625004</v>
      </c>
      <c r="J78" s="32"/>
    </row>
    <row r="79" spans="1:10" ht="15" customHeight="1" x14ac:dyDescent="0.25">
      <c r="A79" s="32" t="str">
        <f t="shared" si="1"/>
        <v/>
      </c>
      <c r="B79" s="68" t="s">
        <v>136</v>
      </c>
      <c r="C79" s="69" t="s">
        <v>269</v>
      </c>
      <c r="D79" s="69" t="s">
        <v>202</v>
      </c>
      <c r="E79" s="69" t="s">
        <v>179</v>
      </c>
      <c r="F79" s="180">
        <f>IF(ISBLANK(B79),"",IF(TYPE(IF(ISBLANK(D79),"",VLOOKUP(D79,'Material Rates'!$B$23:$J$169,9,FALSE)))=1,IF(ISBLANK(D79),"",VLOOKUP(D79,'Material Rates'!$B$23:$J$169,9,FALSE)),5/0))</f>
        <v>53</v>
      </c>
      <c r="G79" s="70">
        <v>1.2763647</v>
      </c>
      <c r="H79" s="71">
        <f t="shared" si="2"/>
        <v>67.647329100000007</v>
      </c>
      <c r="I79" s="211">
        <f t="shared" si="0"/>
        <v>87.941527830000013</v>
      </c>
      <c r="J79" s="32"/>
    </row>
    <row r="80" spans="1:10" ht="15" customHeight="1" x14ac:dyDescent="0.25">
      <c r="A80" s="32" t="str">
        <f t="shared" si="1"/>
        <v/>
      </c>
      <c r="B80" s="68" t="s">
        <v>136</v>
      </c>
      <c r="C80" s="69" t="s">
        <v>270</v>
      </c>
      <c r="D80" s="69" t="s">
        <v>243</v>
      </c>
      <c r="E80" s="69" t="s">
        <v>179</v>
      </c>
      <c r="F80" s="180">
        <f>IF(ISBLANK(B80),"",IF(TYPE(IF(ISBLANK(D80),"",VLOOKUP(D80,'Material Rates'!$B$23:$J$169,9,FALSE)))=1,IF(ISBLANK(D80),"",VLOOKUP(D80,'Material Rates'!$B$23:$J$169,9,FALSE)),5/0))</f>
        <v>17</v>
      </c>
      <c r="G80" s="70">
        <v>1.0938124999999999</v>
      </c>
      <c r="H80" s="71">
        <f t="shared" si="2"/>
        <v>18.594812499999996</v>
      </c>
      <c r="I80" s="211">
        <f t="shared" si="0"/>
        <v>24.173256249999994</v>
      </c>
      <c r="J80" s="32"/>
    </row>
    <row r="81" spans="1:10" ht="15" customHeight="1" x14ac:dyDescent="0.25">
      <c r="A81" s="32" t="str">
        <f t="shared" si="1"/>
        <v/>
      </c>
      <c r="B81" s="68" t="s">
        <v>136</v>
      </c>
      <c r="C81" s="69" t="s">
        <v>271</v>
      </c>
      <c r="D81" s="69" t="s">
        <v>272</v>
      </c>
      <c r="E81" s="69" t="s">
        <v>215</v>
      </c>
      <c r="F81" s="180">
        <f>IF(ISBLANK(B81),"",IF(TYPE(IF(ISBLANK(D81),"",VLOOKUP(D81,'Material Rates'!$B$23:$J$169,9,FALSE)))=1,IF(ISBLANK(D81),"",VLOOKUP(D81,'Material Rates'!$B$23:$J$169,9,FALSE)),5/0))</f>
        <v>7.75</v>
      </c>
      <c r="G81" s="70">
        <v>149.33029048437498</v>
      </c>
      <c r="H81" s="71">
        <f t="shared" si="2"/>
        <v>1157.3097512539061</v>
      </c>
      <c r="I81" s="211">
        <f t="shared" si="0"/>
        <v>1504.502676630078</v>
      </c>
      <c r="J81" s="32"/>
    </row>
    <row r="82" spans="1:10" ht="15" customHeight="1" x14ac:dyDescent="0.25">
      <c r="A82" s="32" t="str">
        <f t="shared" si="1"/>
        <v/>
      </c>
      <c r="B82" s="68" t="s">
        <v>136</v>
      </c>
      <c r="C82" s="69" t="s">
        <v>271</v>
      </c>
      <c r="D82" s="69" t="s">
        <v>273</v>
      </c>
      <c r="E82" s="69" t="s">
        <v>215</v>
      </c>
      <c r="F82" s="180">
        <f>IF(ISBLANK(B82),"",IF(TYPE(IF(ISBLANK(D82),"",VLOOKUP(D82,'Material Rates'!$B$23:$J$169,9,FALSE)))=1,IF(ISBLANK(D82),"",VLOOKUP(D82,'Material Rates'!$B$23:$J$169,9,FALSE)),5/0))</f>
        <v>5.63</v>
      </c>
      <c r="G82" s="70">
        <v>2.8666638</v>
      </c>
      <c r="H82" s="71">
        <f t="shared" si="2"/>
        <v>16.139317194</v>
      </c>
      <c r="I82" s="211">
        <f t="shared" si="0"/>
        <v>20.9811123522</v>
      </c>
      <c r="J82" s="32"/>
    </row>
    <row r="83" spans="1:10" ht="15" customHeight="1" x14ac:dyDescent="0.25">
      <c r="A83" s="32" t="str">
        <f t="shared" si="1"/>
        <v/>
      </c>
      <c r="B83" s="68" t="s">
        <v>136</v>
      </c>
      <c r="C83" s="69" t="s">
        <v>274</v>
      </c>
      <c r="D83" s="69" t="s">
        <v>243</v>
      </c>
      <c r="E83" s="69" t="s">
        <v>179</v>
      </c>
      <c r="F83" s="180">
        <f>IF(ISBLANK(B83),"",IF(TYPE(IF(ISBLANK(D83),"",VLOOKUP(D83,'Material Rates'!$B$23:$J$169,9,FALSE)))=1,IF(ISBLANK(D83),"",VLOOKUP(D83,'Material Rates'!$B$23:$J$169,9,FALSE)),5/0))</f>
        <v>17</v>
      </c>
      <c r="G83" s="70">
        <v>1.0938124999999999</v>
      </c>
      <c r="H83" s="71">
        <f t="shared" si="2"/>
        <v>18.594812499999996</v>
      </c>
      <c r="I83" s="211">
        <f t="shared" si="0"/>
        <v>24.173256249999994</v>
      </c>
      <c r="J83" s="32"/>
    </row>
    <row r="84" spans="1:10" ht="15" customHeight="1" x14ac:dyDescent="0.25">
      <c r="A84" s="32" t="str">
        <f t="shared" si="1"/>
        <v/>
      </c>
      <c r="B84" s="68" t="s">
        <v>136</v>
      </c>
      <c r="C84" s="69" t="s">
        <v>275</v>
      </c>
      <c r="D84" s="69" t="s">
        <v>276</v>
      </c>
      <c r="E84" s="69" t="s">
        <v>179</v>
      </c>
      <c r="F84" s="180">
        <f>IF(ISBLANK(B84),"",IF(TYPE(IF(ISBLANK(D84),"",VLOOKUP(D84,'Material Rates'!$B$23:$J$169,9,FALSE)))=1,IF(ISBLANK(D84),"",VLOOKUP(D84,'Material Rates'!$B$23:$J$169,9,FALSE)),5/0))</f>
        <v>8</v>
      </c>
      <c r="G84" s="70">
        <v>5.7331899999999996</v>
      </c>
      <c r="H84" s="71">
        <f t="shared" si="2"/>
        <v>45.865519999999997</v>
      </c>
      <c r="I84" s="211">
        <f t="shared" si="0"/>
        <v>59.625175999999996</v>
      </c>
      <c r="J84" s="32"/>
    </row>
    <row r="85" spans="1:10" ht="15" customHeight="1" x14ac:dyDescent="0.25">
      <c r="A85" s="32" t="str">
        <f t="shared" si="1"/>
        <v/>
      </c>
      <c r="B85" s="68" t="s">
        <v>136</v>
      </c>
      <c r="C85" s="69" t="s">
        <v>277</v>
      </c>
      <c r="D85" s="69" t="s">
        <v>278</v>
      </c>
      <c r="E85" s="69" t="s">
        <v>253</v>
      </c>
      <c r="F85" s="180">
        <f>IF(ISBLANK(B85),"",IF(TYPE(IF(ISBLANK(D85),"",VLOOKUP(D85,'Material Rates'!$B$23:$J$169,9,FALSE)))=1,IF(ISBLANK(D85),"",VLOOKUP(D85,'Material Rates'!$B$23:$J$169,9,FALSE)),5/0))</f>
        <v>5.85</v>
      </c>
      <c r="G85" s="70">
        <v>4</v>
      </c>
      <c r="H85" s="71">
        <f t="shared" si="2"/>
        <v>23.4</v>
      </c>
      <c r="I85" s="211">
        <f t="shared" si="0"/>
        <v>30.419999999999998</v>
      </c>
      <c r="J85" s="32"/>
    </row>
    <row r="86" spans="1:10" ht="15" customHeight="1" x14ac:dyDescent="0.25">
      <c r="A86" s="32" t="str">
        <f t="shared" si="1"/>
        <v/>
      </c>
      <c r="B86" s="68" t="s">
        <v>136</v>
      </c>
      <c r="C86" s="69" t="s">
        <v>279</v>
      </c>
      <c r="D86" s="69" t="s">
        <v>280</v>
      </c>
      <c r="E86" s="69" t="s">
        <v>179</v>
      </c>
      <c r="F86" s="180">
        <f>IF(ISBLANK(B86),"",IF(TYPE(IF(ISBLANK(D86),"",VLOOKUP(D86,'Material Rates'!$B$23:$J$169,9,FALSE)))=1,IF(ISBLANK(D86),"",VLOOKUP(D86,'Material Rates'!$B$23:$J$169,9,FALSE)),5/0))</f>
        <v>1</v>
      </c>
      <c r="G86" s="70">
        <v>43</v>
      </c>
      <c r="H86" s="71">
        <f t="shared" si="2"/>
        <v>43</v>
      </c>
      <c r="I86" s="211">
        <f t="shared" si="0"/>
        <v>55.9</v>
      </c>
      <c r="J86" s="32"/>
    </row>
    <row r="87" spans="1:10" ht="15" customHeight="1" x14ac:dyDescent="0.25">
      <c r="A87" s="32" t="str">
        <f t="shared" si="1"/>
        <v/>
      </c>
      <c r="B87" s="68" t="s">
        <v>136</v>
      </c>
      <c r="C87" s="69" t="s">
        <v>281</v>
      </c>
      <c r="D87" s="69" t="s">
        <v>282</v>
      </c>
      <c r="E87" s="69" t="s">
        <v>179</v>
      </c>
      <c r="F87" s="180">
        <f>IF(ISBLANK(B87),"",IF(TYPE(IF(ISBLANK(D87),"",VLOOKUP(D87,'Material Rates'!$B$23:$J$169,9,FALSE)))=1,IF(ISBLANK(D87),"",VLOOKUP(D87,'Material Rates'!$B$23:$J$169,9,FALSE)),5/0))</f>
        <v>17</v>
      </c>
      <c r="G87" s="70">
        <v>1.7199931199999998</v>
      </c>
      <c r="H87" s="71">
        <f t="shared" si="2"/>
        <v>29.239883039999995</v>
      </c>
      <c r="I87" s="211">
        <f t="shared" si="0"/>
        <v>38.011847951999997</v>
      </c>
      <c r="J87" s="32"/>
    </row>
    <row r="88" spans="1:10" ht="15" customHeight="1" x14ac:dyDescent="0.25">
      <c r="A88" s="32" t="str">
        <f t="shared" si="1"/>
        <v/>
      </c>
      <c r="B88" s="68" t="s">
        <v>136</v>
      </c>
      <c r="C88" s="69" t="s">
        <v>283</v>
      </c>
      <c r="D88" s="69" t="s">
        <v>284</v>
      </c>
      <c r="E88" s="69" t="s">
        <v>179</v>
      </c>
      <c r="F88" s="180">
        <f>IF(ISBLANK(B88),"",IF(TYPE(IF(ISBLANK(D88),"",VLOOKUP(D88,'Material Rates'!$B$23:$J$169,9,FALSE)))=1,IF(ISBLANK(D88),"",VLOOKUP(D88,'Material Rates'!$B$23:$J$169,9,FALSE)),5/0))</f>
        <v>20</v>
      </c>
      <c r="G88" s="70">
        <v>8.6000688000000007</v>
      </c>
      <c r="H88" s="71">
        <f t="shared" si="2"/>
        <v>172.00137600000002</v>
      </c>
      <c r="I88" s="211">
        <f t="shared" si="0"/>
        <v>223.60178880000004</v>
      </c>
      <c r="J88" s="32"/>
    </row>
    <row r="89" spans="1:10" ht="15" customHeight="1" x14ac:dyDescent="0.25">
      <c r="A89" s="32" t="str">
        <f t="shared" si="1"/>
        <v/>
      </c>
      <c r="B89" s="68" t="s">
        <v>138</v>
      </c>
      <c r="C89" s="69" t="s">
        <v>285</v>
      </c>
      <c r="D89" s="69" t="s">
        <v>286</v>
      </c>
      <c r="E89" s="69" t="s">
        <v>246</v>
      </c>
      <c r="F89" s="180">
        <f>IF(ISBLANK(B89),"",IF(TYPE(IF(ISBLANK(D89),"",VLOOKUP(D89,'Material Rates'!$B$23:$J$169,9,FALSE)))=1,IF(ISBLANK(D89),"",VLOOKUP(D89,'Material Rates'!$B$23:$J$169,9,FALSE)),5/0))</f>
        <v>6.4</v>
      </c>
      <c r="G89" s="70">
        <v>6.2887499999999994</v>
      </c>
      <c r="H89" s="71">
        <f t="shared" si="2"/>
        <v>40.247999999999998</v>
      </c>
      <c r="I89" s="211">
        <f t="shared" ref="I89:I152" si="3">H89 +(H89*$I$22)</f>
        <v>52.322399999999995</v>
      </c>
      <c r="J89" s="32"/>
    </row>
    <row r="90" spans="1:10" ht="15" customHeight="1" x14ac:dyDescent="0.25">
      <c r="A90" s="32" t="str">
        <f t="shared" ref="A90:A153" si="4">IF(ISERROR(H90),"------&gt;","")</f>
        <v/>
      </c>
      <c r="B90" s="68" t="s">
        <v>138</v>
      </c>
      <c r="C90" s="69" t="s">
        <v>287</v>
      </c>
      <c r="D90" s="69" t="s">
        <v>288</v>
      </c>
      <c r="E90" s="69" t="s">
        <v>179</v>
      </c>
      <c r="F90" s="180">
        <f>IF(ISBLANK(B90),"",IF(TYPE(IF(ISBLANK(D90),"",VLOOKUP(D90,'Material Rates'!$B$23:$J$169,9,FALSE)))=1,IF(ISBLANK(D90),"",VLOOKUP(D90,'Material Rates'!$B$23:$J$169,9,FALSE)),5/0))</f>
        <v>7.1</v>
      </c>
      <c r="G90" s="70">
        <v>2.15</v>
      </c>
      <c r="H90" s="71">
        <f t="shared" si="2"/>
        <v>15.264999999999999</v>
      </c>
      <c r="I90" s="211">
        <f t="shared" si="3"/>
        <v>19.844499999999996</v>
      </c>
      <c r="J90" s="32"/>
    </row>
    <row r="91" spans="1:10" ht="15" customHeight="1" x14ac:dyDescent="0.25">
      <c r="A91" s="32" t="str">
        <f t="shared" si="4"/>
        <v/>
      </c>
      <c r="B91" s="68" t="s">
        <v>138</v>
      </c>
      <c r="C91" s="69" t="s">
        <v>289</v>
      </c>
      <c r="D91" s="69" t="s">
        <v>290</v>
      </c>
      <c r="E91" s="69" t="s">
        <v>179</v>
      </c>
      <c r="F91" s="180">
        <f>IF(ISBLANK(B91),"",IF(TYPE(IF(ISBLANK(D91),"",VLOOKUP(D91,'Material Rates'!$B$23:$J$169,9,FALSE)))=1,IF(ISBLANK(D91),"",VLOOKUP(D91,'Material Rates'!$B$23:$J$169,9,FALSE)),5/0))</f>
        <v>8</v>
      </c>
      <c r="G91" s="70">
        <v>2.15</v>
      </c>
      <c r="H91" s="71">
        <f t="shared" si="2"/>
        <v>17.2</v>
      </c>
      <c r="I91" s="211">
        <f t="shared" si="3"/>
        <v>22.36</v>
      </c>
      <c r="J91" s="32"/>
    </row>
    <row r="92" spans="1:10" ht="15" customHeight="1" x14ac:dyDescent="0.25">
      <c r="A92" s="32" t="str">
        <f t="shared" si="4"/>
        <v/>
      </c>
      <c r="B92" s="68" t="s">
        <v>138</v>
      </c>
      <c r="C92" s="69" t="s">
        <v>291</v>
      </c>
      <c r="D92" s="69" t="s">
        <v>292</v>
      </c>
      <c r="E92" s="69" t="s">
        <v>246</v>
      </c>
      <c r="F92" s="180">
        <f>IF(ISBLANK(B92),"",IF(TYPE(IF(ISBLANK(D92),"",VLOOKUP(D92,'Material Rates'!$B$23:$J$169,9,FALSE)))=1,IF(ISBLANK(D92),"",VLOOKUP(D92,'Material Rates'!$B$23:$J$169,9,FALSE)),5/0))</f>
        <v>11</v>
      </c>
      <c r="G92" s="70">
        <v>7.9550000000000001</v>
      </c>
      <c r="H92" s="71">
        <f t="shared" si="2"/>
        <v>87.504999999999995</v>
      </c>
      <c r="I92" s="211">
        <f t="shared" si="3"/>
        <v>113.75649999999999</v>
      </c>
      <c r="J92" s="32"/>
    </row>
    <row r="93" spans="1:10" ht="15" customHeight="1" x14ac:dyDescent="0.25">
      <c r="A93" s="32" t="str">
        <f t="shared" si="4"/>
        <v/>
      </c>
      <c r="B93" s="68" t="s">
        <v>138</v>
      </c>
      <c r="C93" s="69" t="s">
        <v>293</v>
      </c>
      <c r="D93" s="69" t="s">
        <v>294</v>
      </c>
      <c r="E93" s="69" t="s">
        <v>179</v>
      </c>
      <c r="F93" s="180">
        <f>IF(ISBLANK(B93),"",IF(TYPE(IF(ISBLANK(D93),"",VLOOKUP(D93,'Material Rates'!$B$23:$J$169,9,FALSE)))=1,IF(ISBLANK(D93),"",VLOOKUP(D93,'Material Rates'!$B$23:$J$169,9,FALSE)),5/0))</f>
        <v>2.6</v>
      </c>
      <c r="G93" s="70">
        <v>17.2</v>
      </c>
      <c r="H93" s="71">
        <f t="shared" si="2"/>
        <v>44.72</v>
      </c>
      <c r="I93" s="211">
        <f t="shared" si="3"/>
        <v>58.135999999999996</v>
      </c>
      <c r="J93" s="32"/>
    </row>
    <row r="94" spans="1:10" ht="15" customHeight="1" x14ac:dyDescent="0.25">
      <c r="A94" s="32" t="str">
        <f t="shared" si="4"/>
        <v/>
      </c>
      <c r="B94" s="68" t="s">
        <v>138</v>
      </c>
      <c r="C94" s="69" t="s">
        <v>295</v>
      </c>
      <c r="D94" s="69" t="s">
        <v>296</v>
      </c>
      <c r="E94" s="69" t="s">
        <v>297</v>
      </c>
      <c r="F94" s="180">
        <f>IF(ISBLANK(B94),"",IF(TYPE(IF(ISBLANK(D94),"",VLOOKUP(D94,'Material Rates'!$B$23:$J$169,9,FALSE)))=1,IF(ISBLANK(D94),"",VLOOKUP(D94,'Material Rates'!$B$23:$J$169,9,FALSE)),5/0))</f>
        <v>54</v>
      </c>
      <c r="G94" s="70">
        <v>0.39556237499999997</v>
      </c>
      <c r="H94" s="71">
        <f t="shared" ref="H94:H157" si="5">IF(ISERR(F94*G94),0,F94*G94)</f>
        <v>21.360368249999997</v>
      </c>
      <c r="I94" s="211">
        <f t="shared" si="3"/>
        <v>27.768478724999994</v>
      </c>
      <c r="J94" s="32"/>
    </row>
    <row r="95" spans="1:10" ht="15" customHeight="1" x14ac:dyDescent="0.25">
      <c r="A95" s="32" t="str">
        <f t="shared" si="4"/>
        <v/>
      </c>
      <c r="B95" s="68" t="s">
        <v>138</v>
      </c>
      <c r="C95" s="69" t="s">
        <v>298</v>
      </c>
      <c r="D95" s="69" t="s">
        <v>286</v>
      </c>
      <c r="E95" s="69" t="s">
        <v>246</v>
      </c>
      <c r="F95" s="180">
        <f>IF(ISBLANK(B95),"",IF(TYPE(IF(ISBLANK(D95),"",VLOOKUP(D95,'Material Rates'!$B$23:$J$169,9,FALSE)))=1,IF(ISBLANK(D95),"",VLOOKUP(D95,'Material Rates'!$B$23:$J$169,9,FALSE)),5/0))</f>
        <v>6.4</v>
      </c>
      <c r="G95" s="70">
        <v>67.08</v>
      </c>
      <c r="H95" s="71">
        <f t="shared" si="5"/>
        <v>429.31200000000001</v>
      </c>
      <c r="I95" s="211">
        <f t="shared" si="3"/>
        <v>558.10559999999998</v>
      </c>
      <c r="J95" s="32"/>
    </row>
    <row r="96" spans="1:10" ht="15" customHeight="1" x14ac:dyDescent="0.25">
      <c r="A96" s="32" t="str">
        <f t="shared" si="4"/>
        <v/>
      </c>
      <c r="B96" s="68" t="s">
        <v>138</v>
      </c>
      <c r="C96" s="69" t="s">
        <v>299</v>
      </c>
      <c r="D96" s="69" t="s">
        <v>300</v>
      </c>
      <c r="E96" s="69" t="s">
        <v>179</v>
      </c>
      <c r="F96" s="180">
        <f>IF(ISBLANK(B96),"",IF(TYPE(IF(ISBLANK(D96),"",VLOOKUP(D96,'Material Rates'!$B$23:$J$169,9,FALSE)))=1,IF(ISBLANK(D96),"",VLOOKUP(D96,'Material Rates'!$B$23:$J$169,9,FALSE)),5/0))</f>
        <v>5</v>
      </c>
      <c r="G96" s="70">
        <v>17.2</v>
      </c>
      <c r="H96" s="71">
        <f t="shared" si="5"/>
        <v>86</v>
      </c>
      <c r="I96" s="211">
        <f t="shared" si="3"/>
        <v>111.8</v>
      </c>
      <c r="J96" s="32"/>
    </row>
    <row r="97" spans="1:10" ht="15" customHeight="1" x14ac:dyDescent="0.25">
      <c r="A97" s="32" t="str">
        <f t="shared" si="4"/>
        <v/>
      </c>
      <c r="B97" s="68" t="s">
        <v>139</v>
      </c>
      <c r="C97" s="69" t="s">
        <v>301</v>
      </c>
      <c r="D97" s="69" t="s">
        <v>255</v>
      </c>
      <c r="E97" s="69" t="s">
        <v>253</v>
      </c>
      <c r="F97" s="180">
        <f>IF(ISBLANK(B97),"",IF(TYPE(IF(ISBLANK(D97),"",VLOOKUP(D97,'Material Rates'!$B$23:$J$169,9,FALSE)))=1,IF(ISBLANK(D97),"",VLOOKUP(D97,'Material Rates'!$B$23:$J$169,9,FALSE)),5/0))</f>
        <v>83.03</v>
      </c>
      <c r="G97" s="70">
        <v>1.14276</v>
      </c>
      <c r="H97" s="71">
        <f t="shared" si="5"/>
        <v>94.8833628</v>
      </c>
      <c r="I97" s="211">
        <f t="shared" si="3"/>
        <v>123.34837164</v>
      </c>
      <c r="J97" s="32"/>
    </row>
    <row r="98" spans="1:10" ht="15" customHeight="1" x14ac:dyDescent="0.25">
      <c r="A98" s="32" t="str">
        <f t="shared" si="4"/>
        <v/>
      </c>
      <c r="B98" s="68" t="s">
        <v>139</v>
      </c>
      <c r="C98" s="69" t="s">
        <v>301</v>
      </c>
      <c r="D98" s="69" t="s">
        <v>302</v>
      </c>
      <c r="E98" s="69" t="s">
        <v>253</v>
      </c>
      <c r="F98" s="180">
        <f>IF(ISBLANK(B98),"",IF(TYPE(IF(ISBLANK(D98),"",VLOOKUP(D98,'Material Rates'!$B$23:$J$169,9,FALSE)))=1,IF(ISBLANK(D98),"",VLOOKUP(D98,'Material Rates'!$B$23:$J$169,9,FALSE)),5/0))</f>
        <v>320.45</v>
      </c>
      <c r="G98" s="70">
        <v>0.99565700000000001</v>
      </c>
      <c r="H98" s="71">
        <f t="shared" si="5"/>
        <v>319.05828565000002</v>
      </c>
      <c r="I98" s="211">
        <f t="shared" si="3"/>
        <v>414.77577134500001</v>
      </c>
      <c r="J98" s="32"/>
    </row>
    <row r="99" spans="1:10" ht="15" customHeight="1" x14ac:dyDescent="0.25">
      <c r="A99" s="32" t="str">
        <f t="shared" si="4"/>
        <v/>
      </c>
      <c r="B99" s="68" t="s">
        <v>139</v>
      </c>
      <c r="C99" s="69" t="s">
        <v>301</v>
      </c>
      <c r="D99" s="69" t="s">
        <v>303</v>
      </c>
      <c r="E99" s="69" t="s">
        <v>253</v>
      </c>
      <c r="F99" s="180">
        <f>IF(ISBLANK(B99),"",IF(TYPE(IF(ISBLANK(D99),"",VLOOKUP(D99,'Material Rates'!$B$23:$J$169,9,FALSE)))=1,IF(ISBLANK(D99),"",VLOOKUP(D99,'Material Rates'!$B$23:$J$169,9,FALSE)),5/0))</f>
        <v>164.61</v>
      </c>
      <c r="G99" s="70">
        <v>0.99999899999999997</v>
      </c>
      <c r="H99" s="71">
        <f t="shared" si="5"/>
        <v>164.60983539</v>
      </c>
      <c r="I99" s="211">
        <f t="shared" si="3"/>
        <v>213.99278600700001</v>
      </c>
      <c r="J99" s="32"/>
    </row>
    <row r="100" spans="1:10" ht="15" customHeight="1" x14ac:dyDescent="0.25">
      <c r="A100" s="32" t="str">
        <f t="shared" si="4"/>
        <v/>
      </c>
      <c r="B100" s="68" t="s">
        <v>139</v>
      </c>
      <c r="C100" s="69" t="s">
        <v>304</v>
      </c>
      <c r="D100" s="69" t="s">
        <v>255</v>
      </c>
      <c r="E100" s="69" t="s">
        <v>253</v>
      </c>
      <c r="F100" s="180">
        <f>IF(ISBLANK(B100),"",IF(TYPE(IF(ISBLANK(D100),"",VLOOKUP(D100,'Material Rates'!$B$23:$J$169,9,FALSE)))=1,IF(ISBLANK(D100),"",VLOOKUP(D100,'Material Rates'!$B$23:$J$169,9,FALSE)),5/0))</f>
        <v>83.03</v>
      </c>
      <c r="G100" s="70">
        <v>1.14276</v>
      </c>
      <c r="H100" s="71">
        <f t="shared" si="5"/>
        <v>94.8833628</v>
      </c>
      <c r="I100" s="211">
        <f t="shared" si="3"/>
        <v>123.34837164</v>
      </c>
      <c r="J100" s="32"/>
    </row>
    <row r="101" spans="1:10" ht="15" customHeight="1" x14ac:dyDescent="0.25">
      <c r="A101" s="32" t="str">
        <f t="shared" si="4"/>
        <v/>
      </c>
      <c r="B101" s="68" t="s">
        <v>139</v>
      </c>
      <c r="C101" s="69" t="s">
        <v>304</v>
      </c>
      <c r="D101" s="69" t="s">
        <v>302</v>
      </c>
      <c r="E101" s="69" t="s">
        <v>253</v>
      </c>
      <c r="F101" s="180">
        <f>IF(ISBLANK(B101),"",IF(TYPE(IF(ISBLANK(D101),"",VLOOKUP(D101,'Material Rates'!$B$23:$J$169,9,FALSE)))=1,IF(ISBLANK(D101),"",VLOOKUP(D101,'Material Rates'!$B$23:$J$169,9,FALSE)),5/0))</f>
        <v>320.45</v>
      </c>
      <c r="G101" s="70">
        <v>0.99565700000000001</v>
      </c>
      <c r="H101" s="71">
        <f t="shared" si="5"/>
        <v>319.05828565000002</v>
      </c>
      <c r="I101" s="211">
        <f t="shared" si="3"/>
        <v>414.77577134500001</v>
      </c>
      <c r="J101" s="32"/>
    </row>
    <row r="102" spans="1:10" ht="15" customHeight="1" x14ac:dyDescent="0.25">
      <c r="A102" s="32" t="str">
        <f t="shared" si="4"/>
        <v/>
      </c>
      <c r="B102" s="68" t="s">
        <v>139</v>
      </c>
      <c r="C102" s="69" t="s">
        <v>304</v>
      </c>
      <c r="D102" s="69" t="s">
        <v>303</v>
      </c>
      <c r="E102" s="69" t="s">
        <v>253</v>
      </c>
      <c r="F102" s="180">
        <f>IF(ISBLANK(B102),"",IF(TYPE(IF(ISBLANK(D102),"",VLOOKUP(D102,'Material Rates'!$B$23:$J$169,9,FALSE)))=1,IF(ISBLANK(D102),"",VLOOKUP(D102,'Material Rates'!$B$23:$J$169,9,FALSE)),5/0))</f>
        <v>164.61</v>
      </c>
      <c r="G102" s="70">
        <v>0.99999899999999997</v>
      </c>
      <c r="H102" s="71">
        <f t="shared" si="5"/>
        <v>164.60983539</v>
      </c>
      <c r="I102" s="211">
        <f t="shared" si="3"/>
        <v>213.99278600700001</v>
      </c>
      <c r="J102" s="32"/>
    </row>
    <row r="103" spans="1:10" ht="15" customHeight="1" x14ac:dyDescent="0.25">
      <c r="A103" s="32" t="str">
        <f t="shared" si="4"/>
        <v/>
      </c>
      <c r="B103" s="68" t="s">
        <v>139</v>
      </c>
      <c r="C103" s="69" t="s">
        <v>305</v>
      </c>
      <c r="D103" s="69" t="s">
        <v>306</v>
      </c>
      <c r="E103" s="69" t="s">
        <v>246</v>
      </c>
      <c r="F103" s="180">
        <f>IF(ISBLANK(B103),"",IF(TYPE(IF(ISBLANK(D103),"",VLOOKUP(D103,'Material Rates'!$B$23:$J$169,9,FALSE)))=1,IF(ISBLANK(D103),"",VLOOKUP(D103,'Material Rates'!$B$23:$J$169,9,FALSE)),5/0))</f>
        <v>2</v>
      </c>
      <c r="G103" s="70">
        <v>4.8375000000000004</v>
      </c>
      <c r="H103" s="71">
        <f t="shared" si="5"/>
        <v>9.6750000000000007</v>
      </c>
      <c r="I103" s="211">
        <f t="shared" si="3"/>
        <v>12.577500000000001</v>
      </c>
      <c r="J103" s="32"/>
    </row>
    <row r="104" spans="1:10" ht="15" customHeight="1" x14ac:dyDescent="0.25">
      <c r="A104" s="32" t="str">
        <f t="shared" si="4"/>
        <v/>
      </c>
      <c r="B104" s="68" t="s">
        <v>139</v>
      </c>
      <c r="C104" s="69" t="s">
        <v>307</v>
      </c>
      <c r="D104" s="69" t="s">
        <v>308</v>
      </c>
      <c r="E104" s="69" t="s">
        <v>179</v>
      </c>
      <c r="F104" s="180">
        <f>IF(ISBLANK(B104),"",IF(TYPE(IF(ISBLANK(D104),"",VLOOKUP(D104,'Material Rates'!$B$23:$J$169,9,FALSE)))=1,IF(ISBLANK(D104),"",VLOOKUP(D104,'Material Rates'!$B$23:$J$169,9,FALSE)),5/0))</f>
        <v>33</v>
      </c>
      <c r="G104" s="70">
        <v>2</v>
      </c>
      <c r="H104" s="71">
        <f t="shared" si="5"/>
        <v>66</v>
      </c>
      <c r="I104" s="211">
        <f t="shared" si="3"/>
        <v>85.8</v>
      </c>
      <c r="J104" s="32"/>
    </row>
    <row r="105" spans="1:10" ht="15" customHeight="1" x14ac:dyDescent="0.25">
      <c r="A105" s="32" t="str">
        <f t="shared" si="4"/>
        <v/>
      </c>
      <c r="B105" s="68" t="s">
        <v>140</v>
      </c>
      <c r="C105" s="69" t="s">
        <v>309</v>
      </c>
      <c r="D105" s="69" t="s">
        <v>310</v>
      </c>
      <c r="E105" s="69" t="s">
        <v>246</v>
      </c>
      <c r="F105" s="180">
        <f>IF(ISBLANK(B105),"",IF(TYPE(IF(ISBLANK(D105),"",VLOOKUP(D105,'Material Rates'!$B$23:$J$169,9,FALSE)))=1,IF(ISBLANK(D105),"",VLOOKUP(D105,'Material Rates'!$B$23:$J$169,9,FALSE)),5/0))</f>
        <v>2.2999999999999998</v>
      </c>
      <c r="G105" s="70">
        <v>10.75</v>
      </c>
      <c r="H105" s="71">
        <f t="shared" si="5"/>
        <v>24.724999999999998</v>
      </c>
      <c r="I105" s="211">
        <f t="shared" si="3"/>
        <v>32.142499999999998</v>
      </c>
      <c r="J105" s="32"/>
    </row>
    <row r="106" spans="1:10" ht="15" customHeight="1" x14ac:dyDescent="0.25">
      <c r="A106" s="32" t="str">
        <f t="shared" si="4"/>
        <v/>
      </c>
      <c r="B106" s="68" t="s">
        <v>140</v>
      </c>
      <c r="C106" s="69" t="s">
        <v>311</v>
      </c>
      <c r="D106" s="69" t="s">
        <v>310</v>
      </c>
      <c r="E106" s="69" t="s">
        <v>246</v>
      </c>
      <c r="F106" s="180">
        <f>IF(ISBLANK(B106),"",IF(TYPE(IF(ISBLANK(D106),"",VLOOKUP(D106,'Material Rates'!$B$23:$J$169,9,FALSE)))=1,IF(ISBLANK(D106),"",VLOOKUP(D106,'Material Rates'!$B$23:$J$169,9,FALSE)),5/0))</f>
        <v>2.2999999999999998</v>
      </c>
      <c r="G106" s="70">
        <v>1.29</v>
      </c>
      <c r="H106" s="71">
        <f t="shared" si="5"/>
        <v>2.9669999999999996</v>
      </c>
      <c r="I106" s="211">
        <f t="shared" si="3"/>
        <v>3.8570999999999995</v>
      </c>
      <c r="J106" s="32"/>
    </row>
    <row r="107" spans="1:10" ht="15" customHeight="1" x14ac:dyDescent="0.25">
      <c r="A107" s="32" t="str">
        <f t="shared" si="4"/>
        <v/>
      </c>
      <c r="B107" s="68" t="s">
        <v>140</v>
      </c>
      <c r="C107" s="69" t="s">
        <v>312</v>
      </c>
      <c r="D107" s="69" t="s">
        <v>313</v>
      </c>
      <c r="E107" s="69" t="s">
        <v>179</v>
      </c>
      <c r="F107" s="180">
        <f>IF(ISBLANK(B107),"",IF(TYPE(IF(ISBLANK(D107),"",VLOOKUP(D107,'Material Rates'!$B$23:$J$169,9,FALSE)))=1,IF(ISBLANK(D107),"",VLOOKUP(D107,'Material Rates'!$B$23:$J$169,9,FALSE)),5/0))</f>
        <v>220</v>
      </c>
      <c r="G107" s="70">
        <v>1</v>
      </c>
      <c r="H107" s="71">
        <f t="shared" si="5"/>
        <v>220</v>
      </c>
      <c r="I107" s="211">
        <f t="shared" si="3"/>
        <v>286</v>
      </c>
      <c r="J107" s="32"/>
    </row>
    <row r="108" spans="1:10" ht="15" customHeight="1" x14ac:dyDescent="0.25">
      <c r="A108" s="32" t="str">
        <f t="shared" si="4"/>
        <v/>
      </c>
      <c r="B108" s="68" t="s">
        <v>140</v>
      </c>
      <c r="C108" s="69" t="s">
        <v>314</v>
      </c>
      <c r="D108" s="69" t="s">
        <v>315</v>
      </c>
      <c r="E108" s="69" t="s">
        <v>297</v>
      </c>
      <c r="F108" s="180">
        <f>IF(ISBLANK(B108),"",IF(TYPE(IF(ISBLANK(D108),"",VLOOKUP(D108,'Material Rates'!$B$23:$J$169,9,FALSE)))=1,IF(ISBLANK(D108),"",VLOOKUP(D108,'Material Rates'!$B$23:$J$169,9,FALSE)),5/0))</f>
        <v>2.9</v>
      </c>
      <c r="G108" s="70">
        <v>0.59931250000000003</v>
      </c>
      <c r="H108" s="71">
        <f t="shared" si="5"/>
        <v>1.73800625</v>
      </c>
      <c r="I108" s="211">
        <f t="shared" si="3"/>
        <v>2.2594081250000002</v>
      </c>
      <c r="J108" s="32"/>
    </row>
    <row r="109" spans="1:10" ht="15" customHeight="1" x14ac:dyDescent="0.25">
      <c r="A109" s="32" t="str">
        <f t="shared" si="4"/>
        <v/>
      </c>
      <c r="B109" s="68" t="s">
        <v>140</v>
      </c>
      <c r="C109" s="69" t="s">
        <v>316</v>
      </c>
      <c r="D109" s="69" t="s">
        <v>317</v>
      </c>
      <c r="E109" s="69" t="s">
        <v>246</v>
      </c>
      <c r="F109" s="180">
        <f>IF(ISBLANK(B109),"",IF(TYPE(IF(ISBLANK(D109),"",VLOOKUP(D109,'Material Rates'!$B$23:$J$169,9,FALSE)))=1,IF(ISBLANK(D109),"",VLOOKUP(D109,'Material Rates'!$B$23:$J$169,9,FALSE)),5/0))</f>
        <v>2.1</v>
      </c>
      <c r="G109" s="70">
        <v>3.9775</v>
      </c>
      <c r="H109" s="71">
        <f t="shared" si="5"/>
        <v>8.3527500000000003</v>
      </c>
      <c r="I109" s="211">
        <f t="shared" si="3"/>
        <v>10.858575</v>
      </c>
      <c r="J109" s="32"/>
    </row>
    <row r="110" spans="1:10" ht="15" customHeight="1" x14ac:dyDescent="0.25">
      <c r="A110" s="32" t="str">
        <f t="shared" si="4"/>
        <v/>
      </c>
      <c r="B110" s="68" t="s">
        <v>140</v>
      </c>
      <c r="C110" s="69" t="s">
        <v>318</v>
      </c>
      <c r="D110" s="69" t="s">
        <v>319</v>
      </c>
      <c r="E110" s="69" t="s">
        <v>179</v>
      </c>
      <c r="F110" s="180">
        <f>IF(ISBLANK(B110),"",IF(TYPE(IF(ISBLANK(D110),"",VLOOKUP(D110,'Material Rates'!$B$23:$J$169,9,FALSE)))=1,IF(ISBLANK(D110),"",VLOOKUP(D110,'Material Rates'!$B$23:$J$169,9,FALSE)),5/0))</f>
        <v>0.94</v>
      </c>
      <c r="G110" s="70">
        <v>10.75</v>
      </c>
      <c r="H110" s="71">
        <f t="shared" si="5"/>
        <v>10.104999999999999</v>
      </c>
      <c r="I110" s="211">
        <f t="shared" si="3"/>
        <v>13.136499999999998</v>
      </c>
      <c r="J110" s="32"/>
    </row>
    <row r="111" spans="1:10" ht="15" customHeight="1" x14ac:dyDescent="0.25">
      <c r="A111" s="32" t="str">
        <f t="shared" si="4"/>
        <v/>
      </c>
      <c r="B111" s="68" t="s">
        <v>140</v>
      </c>
      <c r="C111" s="69" t="s">
        <v>320</v>
      </c>
      <c r="D111" s="69" t="s">
        <v>321</v>
      </c>
      <c r="E111" s="69" t="s">
        <v>179</v>
      </c>
      <c r="F111" s="180">
        <f>IF(ISBLANK(B111),"",IF(TYPE(IF(ISBLANK(D111),"",VLOOKUP(D111,'Material Rates'!$B$23:$J$169,9,FALSE)))=1,IF(ISBLANK(D111),"",VLOOKUP(D111,'Material Rates'!$B$23:$J$169,9,FALSE)),5/0))</f>
        <v>8</v>
      </c>
      <c r="G111" s="70">
        <v>4.703125</v>
      </c>
      <c r="H111" s="71">
        <f t="shared" si="5"/>
        <v>37.625</v>
      </c>
      <c r="I111" s="211">
        <f t="shared" si="3"/>
        <v>48.912500000000001</v>
      </c>
      <c r="J111" s="32"/>
    </row>
    <row r="112" spans="1:10" ht="15" customHeight="1" x14ac:dyDescent="0.25">
      <c r="A112" s="32" t="str">
        <f t="shared" si="4"/>
        <v/>
      </c>
      <c r="B112" s="68" t="s">
        <v>140</v>
      </c>
      <c r="C112" s="69" t="s">
        <v>322</v>
      </c>
      <c r="D112" s="69" t="s">
        <v>323</v>
      </c>
      <c r="E112" s="69" t="s">
        <v>179</v>
      </c>
      <c r="F112" s="180">
        <f>IF(ISBLANK(B112),"",IF(TYPE(IF(ISBLANK(D112),"",VLOOKUP(D112,'Material Rates'!$B$23:$J$169,9,FALSE)))=1,IF(ISBLANK(D112),"",VLOOKUP(D112,'Material Rates'!$B$23:$J$169,9,FALSE)),5/0))</f>
        <v>7.1</v>
      </c>
      <c r="G112" s="70">
        <v>5.32125</v>
      </c>
      <c r="H112" s="71">
        <f t="shared" si="5"/>
        <v>37.780875000000002</v>
      </c>
      <c r="I112" s="211">
        <f t="shared" si="3"/>
        <v>49.115137500000003</v>
      </c>
      <c r="J112" s="32"/>
    </row>
    <row r="113" spans="1:10" ht="15" customHeight="1" x14ac:dyDescent="0.25">
      <c r="A113" s="32" t="str">
        <f t="shared" si="4"/>
        <v/>
      </c>
      <c r="B113" s="68" t="s">
        <v>140</v>
      </c>
      <c r="C113" s="69" t="s">
        <v>324</v>
      </c>
      <c r="D113" s="69" t="s">
        <v>325</v>
      </c>
      <c r="E113" s="69" t="s">
        <v>179</v>
      </c>
      <c r="F113" s="180">
        <f>IF(ISBLANK(B113),"",IF(TYPE(IF(ISBLANK(D113),"",VLOOKUP(D113,'Material Rates'!$B$23:$J$169,9,FALSE)))=1,IF(ISBLANK(D113),"",VLOOKUP(D113,'Material Rates'!$B$23:$J$169,9,FALSE)),5/0))</f>
        <v>20</v>
      </c>
      <c r="G113" s="70">
        <v>25.8</v>
      </c>
      <c r="H113" s="71">
        <f t="shared" si="5"/>
        <v>516</v>
      </c>
      <c r="I113" s="211">
        <f t="shared" si="3"/>
        <v>670.8</v>
      </c>
      <c r="J113" s="32"/>
    </row>
    <row r="114" spans="1:10" ht="15" customHeight="1" x14ac:dyDescent="0.25">
      <c r="A114" s="32" t="str">
        <f t="shared" si="4"/>
        <v/>
      </c>
      <c r="B114" s="68" t="s">
        <v>140</v>
      </c>
      <c r="C114" s="69" t="s">
        <v>326</v>
      </c>
      <c r="D114" s="69" t="s">
        <v>290</v>
      </c>
      <c r="E114" s="69" t="s">
        <v>179</v>
      </c>
      <c r="F114" s="180">
        <f>IF(ISBLANK(B114),"",IF(TYPE(IF(ISBLANK(D114),"",VLOOKUP(D114,'Material Rates'!$B$23:$J$169,9,FALSE)))=1,IF(ISBLANK(D114),"",VLOOKUP(D114,'Material Rates'!$B$23:$J$169,9,FALSE)),5/0))</f>
        <v>8</v>
      </c>
      <c r="G114" s="70">
        <v>12.899999999999999</v>
      </c>
      <c r="H114" s="71">
        <f t="shared" si="5"/>
        <v>103.19999999999999</v>
      </c>
      <c r="I114" s="211">
        <f t="shared" si="3"/>
        <v>134.15999999999997</v>
      </c>
      <c r="J114" s="32"/>
    </row>
    <row r="115" spans="1:10" ht="15" customHeight="1" x14ac:dyDescent="0.25">
      <c r="A115" s="32" t="str">
        <f t="shared" si="4"/>
        <v/>
      </c>
      <c r="B115" s="68" t="s">
        <v>140</v>
      </c>
      <c r="C115" s="69" t="s">
        <v>327</v>
      </c>
      <c r="D115" s="69" t="s">
        <v>328</v>
      </c>
      <c r="E115" s="69" t="s">
        <v>179</v>
      </c>
      <c r="F115" s="180">
        <f>IF(ISBLANK(B115),"",IF(TYPE(IF(ISBLANK(D115),"",VLOOKUP(D115,'Material Rates'!$B$23:$J$169,9,FALSE)))=1,IF(ISBLANK(D115),"",VLOOKUP(D115,'Material Rates'!$B$23:$J$169,9,FALSE)),5/0))</f>
        <v>9</v>
      </c>
      <c r="G115" s="70">
        <v>10.06845</v>
      </c>
      <c r="H115" s="71">
        <f t="shared" si="5"/>
        <v>90.616050000000001</v>
      </c>
      <c r="I115" s="211">
        <f t="shared" si="3"/>
        <v>117.800865</v>
      </c>
      <c r="J115" s="32"/>
    </row>
    <row r="116" spans="1:10" ht="15" customHeight="1" x14ac:dyDescent="0.25">
      <c r="A116" s="32" t="str">
        <f t="shared" si="4"/>
        <v/>
      </c>
      <c r="B116" s="68" t="s">
        <v>140</v>
      </c>
      <c r="C116" s="69" t="s">
        <v>329</v>
      </c>
      <c r="D116" s="69" t="s">
        <v>330</v>
      </c>
      <c r="E116" s="69" t="s">
        <v>179</v>
      </c>
      <c r="F116" s="180">
        <f>IF(ISBLANK(B116),"",IF(TYPE(IF(ISBLANK(D116),"",VLOOKUP(D116,'Material Rates'!$B$23:$J$169,9,FALSE)))=1,IF(ISBLANK(D116),"",VLOOKUP(D116,'Material Rates'!$B$23:$J$169,9,FALSE)),5/0))</f>
        <v>3.4</v>
      </c>
      <c r="G116" s="70">
        <v>9.8248894</v>
      </c>
      <c r="H116" s="71">
        <f t="shared" si="5"/>
        <v>33.404623960000002</v>
      </c>
      <c r="I116" s="211">
        <f t="shared" si="3"/>
        <v>43.426011148000001</v>
      </c>
      <c r="J116" s="32"/>
    </row>
    <row r="117" spans="1:10" ht="15" customHeight="1" x14ac:dyDescent="0.25">
      <c r="A117" s="32" t="str">
        <f t="shared" si="4"/>
        <v/>
      </c>
      <c r="B117" s="68" t="s">
        <v>140</v>
      </c>
      <c r="C117" s="69" t="s">
        <v>331</v>
      </c>
      <c r="D117" s="69" t="s">
        <v>332</v>
      </c>
      <c r="E117" s="69" t="s">
        <v>246</v>
      </c>
      <c r="F117" s="180">
        <f>IF(ISBLANK(B117),"",IF(TYPE(IF(ISBLANK(D117),"",VLOOKUP(D117,'Material Rates'!$B$23:$J$169,9,FALSE)))=1,IF(ISBLANK(D117),"",VLOOKUP(D117,'Material Rates'!$B$23:$J$169,9,FALSE)),5/0))</f>
        <v>1.9</v>
      </c>
      <c r="G117" s="70">
        <v>23.112500000000001</v>
      </c>
      <c r="H117" s="71">
        <f t="shared" si="5"/>
        <v>43.91375</v>
      </c>
      <c r="I117" s="211">
        <f t="shared" si="3"/>
        <v>57.087874999999997</v>
      </c>
      <c r="J117" s="32"/>
    </row>
    <row r="118" spans="1:10" ht="15" customHeight="1" x14ac:dyDescent="0.25">
      <c r="A118" s="32" t="str">
        <f t="shared" si="4"/>
        <v/>
      </c>
      <c r="B118" s="68" t="s">
        <v>140</v>
      </c>
      <c r="C118" s="69" t="s">
        <v>333</v>
      </c>
      <c r="D118" s="69" t="s">
        <v>334</v>
      </c>
      <c r="E118" s="69" t="s">
        <v>297</v>
      </c>
      <c r="F118" s="180">
        <f>IF(ISBLANK(B118),"",IF(TYPE(IF(ISBLANK(D118),"",VLOOKUP(D118,'Material Rates'!$B$23:$J$169,9,FALSE)))=1,IF(ISBLANK(D118),"",VLOOKUP(D118,'Material Rates'!$B$23:$J$169,9,FALSE)),5/0))</f>
        <v>75</v>
      </c>
      <c r="G118" s="70">
        <v>0.11206687402441487</v>
      </c>
      <c r="H118" s="71">
        <f t="shared" si="5"/>
        <v>8.4050155518311147</v>
      </c>
      <c r="I118" s="211">
        <f t="shared" si="3"/>
        <v>10.92652021738045</v>
      </c>
      <c r="J118" s="32"/>
    </row>
    <row r="119" spans="1:10" ht="15" customHeight="1" x14ac:dyDescent="0.25">
      <c r="A119" s="32" t="str">
        <f t="shared" si="4"/>
        <v/>
      </c>
      <c r="B119" s="68" t="s">
        <v>140</v>
      </c>
      <c r="C119" s="69" t="s">
        <v>335</v>
      </c>
      <c r="D119" s="69" t="s">
        <v>336</v>
      </c>
      <c r="E119" s="69" t="s">
        <v>179</v>
      </c>
      <c r="F119" s="180">
        <f>IF(ISBLANK(B119),"",IF(TYPE(IF(ISBLANK(D119),"",VLOOKUP(D119,'Material Rates'!$B$23:$J$169,9,FALSE)))=1,IF(ISBLANK(D119),"",VLOOKUP(D119,'Material Rates'!$B$23:$J$169,9,FALSE)),5/0))</f>
        <v>28</v>
      </c>
      <c r="G119" s="70">
        <v>25.375932437006512</v>
      </c>
      <c r="H119" s="71">
        <f t="shared" si="5"/>
        <v>710.52610823618238</v>
      </c>
      <c r="I119" s="211">
        <f t="shared" si="3"/>
        <v>923.6839407070371</v>
      </c>
      <c r="J119" s="32"/>
    </row>
    <row r="120" spans="1:10" ht="15" customHeight="1" x14ac:dyDescent="0.25">
      <c r="A120" s="32" t="str">
        <f t="shared" si="4"/>
        <v/>
      </c>
      <c r="B120" s="68" t="s">
        <v>140</v>
      </c>
      <c r="C120" s="69" t="s">
        <v>335</v>
      </c>
      <c r="D120" s="69" t="s">
        <v>337</v>
      </c>
      <c r="E120" s="69" t="s">
        <v>179</v>
      </c>
      <c r="F120" s="180">
        <f>IF(ISBLANK(B120),"",IF(TYPE(IF(ISBLANK(D120),"",VLOOKUP(D120,'Material Rates'!$B$23:$J$169,9,FALSE)))=1,IF(ISBLANK(D120),"",VLOOKUP(D120,'Material Rates'!$B$23:$J$169,9,FALSE)),5/0))</f>
        <v>17</v>
      </c>
      <c r="G120" s="70">
        <v>1.0563144276388854</v>
      </c>
      <c r="H120" s="71">
        <f t="shared" si="5"/>
        <v>17.957345269861051</v>
      </c>
      <c r="I120" s="211">
        <f t="shared" si="3"/>
        <v>23.344548850819365</v>
      </c>
      <c r="J120" s="32"/>
    </row>
    <row r="121" spans="1:10" ht="15" customHeight="1" x14ac:dyDescent="0.25">
      <c r="A121" s="32" t="str">
        <f t="shared" si="4"/>
        <v/>
      </c>
      <c r="B121" s="68" t="s">
        <v>140</v>
      </c>
      <c r="C121" s="69" t="s">
        <v>338</v>
      </c>
      <c r="D121" s="69" t="s">
        <v>339</v>
      </c>
      <c r="E121" s="69" t="s">
        <v>179</v>
      </c>
      <c r="F121" s="180">
        <f>IF(ISBLANK(B121),"",IF(TYPE(IF(ISBLANK(D121),"",VLOOKUP(D121,'Material Rates'!$B$23:$J$169,9,FALSE)))=1,IF(ISBLANK(D121),"",VLOOKUP(D121,'Material Rates'!$B$23:$J$169,9,FALSE)),5/0))</f>
        <v>1.6</v>
      </c>
      <c r="G121" s="70">
        <v>3.2249999999999996</v>
      </c>
      <c r="H121" s="71">
        <f t="shared" si="5"/>
        <v>5.16</v>
      </c>
      <c r="I121" s="211">
        <f t="shared" si="3"/>
        <v>6.7080000000000002</v>
      </c>
      <c r="J121" s="32"/>
    </row>
    <row r="122" spans="1:10" ht="15" customHeight="1" x14ac:dyDescent="0.25">
      <c r="A122" s="32" t="str">
        <f t="shared" si="4"/>
        <v/>
      </c>
      <c r="B122" s="68" t="s">
        <v>140</v>
      </c>
      <c r="C122" s="69" t="s">
        <v>340</v>
      </c>
      <c r="D122" s="69" t="s">
        <v>296</v>
      </c>
      <c r="E122" s="69" t="s">
        <v>297</v>
      </c>
      <c r="F122" s="180">
        <f>IF(ISBLANK(B122),"",IF(TYPE(IF(ISBLANK(D122),"",VLOOKUP(D122,'Material Rates'!$B$23:$J$169,9,FALSE)))=1,IF(ISBLANK(D122),"",VLOOKUP(D122,'Material Rates'!$B$23:$J$169,9,FALSE)),5/0))</f>
        <v>54</v>
      </c>
      <c r="G122" s="70">
        <v>0.84043323309634421</v>
      </c>
      <c r="H122" s="71">
        <f t="shared" si="5"/>
        <v>45.383394587202588</v>
      </c>
      <c r="I122" s="211">
        <f t="shared" si="3"/>
        <v>58.998412963363364</v>
      </c>
      <c r="J122" s="32"/>
    </row>
    <row r="123" spans="1:10" ht="15" customHeight="1" x14ac:dyDescent="0.25">
      <c r="A123" s="32" t="str">
        <f t="shared" si="4"/>
        <v/>
      </c>
      <c r="B123" s="68" t="s">
        <v>140</v>
      </c>
      <c r="C123" s="69" t="s">
        <v>341</v>
      </c>
      <c r="D123" s="69" t="s">
        <v>342</v>
      </c>
      <c r="E123" s="69" t="s">
        <v>179</v>
      </c>
      <c r="F123" s="180">
        <f>IF(ISBLANK(B123),"",IF(TYPE(IF(ISBLANK(D123),"",VLOOKUP(D123,'Material Rates'!$B$23:$J$169,9,FALSE)))=1,IF(ISBLANK(D123),"",VLOOKUP(D123,'Material Rates'!$B$23:$J$169,9,FALSE)),5/0))</f>
        <v>35</v>
      </c>
      <c r="G123" s="70">
        <v>8</v>
      </c>
      <c r="H123" s="71">
        <f t="shared" si="5"/>
        <v>280</v>
      </c>
      <c r="I123" s="211">
        <f t="shared" si="3"/>
        <v>364</v>
      </c>
      <c r="J123" s="32"/>
    </row>
    <row r="124" spans="1:10" ht="15" customHeight="1" x14ac:dyDescent="0.25">
      <c r="A124" s="32" t="str">
        <f t="shared" si="4"/>
        <v/>
      </c>
      <c r="B124" s="68" t="s">
        <v>140</v>
      </c>
      <c r="C124" s="69" t="s">
        <v>343</v>
      </c>
      <c r="D124" s="69" t="s">
        <v>317</v>
      </c>
      <c r="E124" s="69" t="s">
        <v>246</v>
      </c>
      <c r="F124" s="180">
        <f>IF(ISBLANK(B124),"",IF(TYPE(IF(ISBLANK(D124),"",VLOOKUP(D124,'Material Rates'!$B$23:$J$169,9,FALSE)))=1,IF(ISBLANK(D124),"",VLOOKUP(D124,'Material Rates'!$B$23:$J$169,9,FALSE)),5/0))</f>
        <v>2.1</v>
      </c>
      <c r="G124" s="70">
        <v>15.91</v>
      </c>
      <c r="H124" s="71">
        <f t="shared" si="5"/>
        <v>33.411000000000001</v>
      </c>
      <c r="I124" s="211">
        <f t="shared" si="3"/>
        <v>43.4343</v>
      </c>
      <c r="J124" s="32"/>
    </row>
    <row r="125" spans="1:10" ht="15" customHeight="1" x14ac:dyDescent="0.25">
      <c r="A125" s="32" t="str">
        <f t="shared" si="4"/>
        <v/>
      </c>
      <c r="B125" s="68" t="s">
        <v>140</v>
      </c>
      <c r="C125" s="69" t="s">
        <v>344</v>
      </c>
      <c r="D125" s="69" t="s">
        <v>317</v>
      </c>
      <c r="E125" s="69" t="s">
        <v>246</v>
      </c>
      <c r="F125" s="180">
        <f>IF(ISBLANK(B125),"",IF(TYPE(IF(ISBLANK(D125),"",VLOOKUP(D125,'Material Rates'!$B$23:$J$169,9,FALSE)))=1,IF(ISBLANK(D125),"",VLOOKUP(D125,'Material Rates'!$B$23:$J$169,9,FALSE)),5/0))</f>
        <v>2.1</v>
      </c>
      <c r="G125" s="70">
        <v>19.252803482287668</v>
      </c>
      <c r="H125" s="71">
        <f t="shared" si="5"/>
        <v>40.430887312804103</v>
      </c>
      <c r="I125" s="211">
        <f t="shared" si="3"/>
        <v>52.560153506645335</v>
      </c>
      <c r="J125" s="32"/>
    </row>
    <row r="126" spans="1:10" ht="15" customHeight="1" x14ac:dyDescent="0.25">
      <c r="A126" s="32" t="str">
        <f t="shared" si="4"/>
        <v/>
      </c>
      <c r="B126" s="68" t="s">
        <v>140</v>
      </c>
      <c r="C126" s="69" t="s">
        <v>345</v>
      </c>
      <c r="D126" s="69" t="s">
        <v>346</v>
      </c>
      <c r="E126" s="69" t="s">
        <v>246</v>
      </c>
      <c r="F126" s="180">
        <f>IF(ISBLANK(B126),"",IF(TYPE(IF(ISBLANK(D126),"",VLOOKUP(D126,'Material Rates'!$B$23:$J$169,9,FALSE)))=1,IF(ISBLANK(D126),"",VLOOKUP(D126,'Material Rates'!$B$23:$J$169,9,FALSE)),5/0))</f>
        <v>2.4</v>
      </c>
      <c r="G126" s="70">
        <v>9.2449999999999992</v>
      </c>
      <c r="H126" s="71">
        <f t="shared" si="5"/>
        <v>22.187999999999999</v>
      </c>
      <c r="I126" s="211">
        <f t="shared" si="3"/>
        <v>28.8444</v>
      </c>
      <c r="J126" s="32"/>
    </row>
    <row r="127" spans="1:10" ht="15" customHeight="1" x14ac:dyDescent="0.25">
      <c r="A127" s="32" t="str">
        <f t="shared" si="4"/>
        <v/>
      </c>
      <c r="B127" s="68" t="s">
        <v>140</v>
      </c>
      <c r="C127" s="69" t="s">
        <v>347</v>
      </c>
      <c r="D127" s="69" t="s">
        <v>306</v>
      </c>
      <c r="E127" s="69" t="s">
        <v>246</v>
      </c>
      <c r="F127" s="180">
        <f>IF(ISBLANK(B127),"",IF(TYPE(IF(ISBLANK(D127),"",VLOOKUP(D127,'Material Rates'!$B$23:$J$169,9,FALSE)))=1,IF(ISBLANK(D127),"",VLOOKUP(D127,'Material Rates'!$B$23:$J$169,9,FALSE)),5/0))</f>
        <v>2</v>
      </c>
      <c r="G127" s="70">
        <v>15.8025</v>
      </c>
      <c r="H127" s="71">
        <f t="shared" si="5"/>
        <v>31.605</v>
      </c>
      <c r="I127" s="211">
        <f t="shared" si="3"/>
        <v>41.086500000000001</v>
      </c>
      <c r="J127" s="32"/>
    </row>
    <row r="128" spans="1:10" ht="15" customHeight="1" x14ac:dyDescent="0.25">
      <c r="A128" s="32" t="str">
        <f t="shared" si="4"/>
        <v/>
      </c>
      <c r="B128" s="68" t="s">
        <v>140</v>
      </c>
      <c r="C128" s="69" t="s">
        <v>348</v>
      </c>
      <c r="D128" s="69" t="s">
        <v>349</v>
      </c>
      <c r="E128" s="69" t="s">
        <v>179</v>
      </c>
      <c r="F128" s="180">
        <f>IF(ISBLANK(B128),"",IF(TYPE(IF(ISBLANK(D128),"",VLOOKUP(D128,'Material Rates'!$B$23:$J$169,9,FALSE)))=1,IF(ISBLANK(D128),"",VLOOKUP(D128,'Material Rates'!$B$23:$J$169,9,FALSE)),5/0))</f>
        <v>1</v>
      </c>
      <c r="G128" s="70">
        <v>49.45</v>
      </c>
      <c r="H128" s="71">
        <f t="shared" si="5"/>
        <v>49.45</v>
      </c>
      <c r="I128" s="211">
        <f t="shared" si="3"/>
        <v>64.284999999999997</v>
      </c>
      <c r="J128" s="32"/>
    </row>
    <row r="129" spans="1:10" ht="15" customHeight="1" x14ac:dyDescent="0.25">
      <c r="A129" s="32" t="str">
        <f t="shared" si="4"/>
        <v/>
      </c>
      <c r="B129" s="68" t="s">
        <v>140</v>
      </c>
      <c r="C129" s="69" t="s">
        <v>350</v>
      </c>
      <c r="D129" s="69" t="s">
        <v>306</v>
      </c>
      <c r="E129" s="69" t="s">
        <v>246</v>
      </c>
      <c r="F129" s="180">
        <f>IF(ISBLANK(B129),"",IF(TYPE(IF(ISBLANK(D129),"",VLOOKUP(D129,'Material Rates'!$B$23:$J$169,9,FALSE)))=1,IF(ISBLANK(D129),"",VLOOKUP(D129,'Material Rates'!$B$23:$J$169,9,FALSE)),5/0))</f>
        <v>2</v>
      </c>
      <c r="G129" s="70">
        <v>76.056250000000006</v>
      </c>
      <c r="H129" s="71">
        <f t="shared" si="5"/>
        <v>152.11250000000001</v>
      </c>
      <c r="I129" s="211">
        <f t="shared" si="3"/>
        <v>197.74625</v>
      </c>
      <c r="J129" s="32"/>
    </row>
    <row r="130" spans="1:10" ht="15" customHeight="1" x14ac:dyDescent="0.25">
      <c r="A130" s="32" t="str">
        <f t="shared" si="4"/>
        <v/>
      </c>
      <c r="B130" s="68" t="s">
        <v>140</v>
      </c>
      <c r="C130" s="69" t="s">
        <v>351</v>
      </c>
      <c r="D130" s="69" t="s">
        <v>290</v>
      </c>
      <c r="E130" s="69" t="s">
        <v>179</v>
      </c>
      <c r="F130" s="180">
        <f>IF(ISBLANK(B130),"",IF(TYPE(IF(ISBLANK(D130),"",VLOOKUP(D130,'Material Rates'!$B$23:$J$169,9,FALSE)))=1,IF(ISBLANK(D130),"",VLOOKUP(D130,'Material Rates'!$B$23:$J$169,9,FALSE)),5/0))</f>
        <v>8</v>
      </c>
      <c r="G130" s="70">
        <v>8.6</v>
      </c>
      <c r="H130" s="71">
        <f t="shared" si="5"/>
        <v>68.8</v>
      </c>
      <c r="I130" s="211">
        <f t="shared" si="3"/>
        <v>89.44</v>
      </c>
      <c r="J130" s="32"/>
    </row>
    <row r="131" spans="1:10" ht="15" customHeight="1" x14ac:dyDescent="0.25">
      <c r="A131" s="32" t="str">
        <f t="shared" si="4"/>
        <v/>
      </c>
      <c r="B131" s="68" t="s">
        <v>140</v>
      </c>
      <c r="C131" s="69" t="s">
        <v>352</v>
      </c>
      <c r="D131" s="69" t="s">
        <v>353</v>
      </c>
      <c r="E131" s="69" t="s">
        <v>246</v>
      </c>
      <c r="F131" s="180">
        <f>IF(ISBLANK(B131),"",IF(TYPE(IF(ISBLANK(D131),"",VLOOKUP(D131,'Material Rates'!$B$23:$J$169,9,FALSE)))=1,IF(ISBLANK(D131),"",VLOOKUP(D131,'Material Rates'!$B$23:$J$169,9,FALSE)),5/0))</f>
        <v>3.6</v>
      </c>
      <c r="G131" s="70">
        <v>23.972499999999997</v>
      </c>
      <c r="H131" s="71">
        <f t="shared" si="5"/>
        <v>86.300999999999988</v>
      </c>
      <c r="I131" s="211">
        <f t="shared" si="3"/>
        <v>112.19129999999998</v>
      </c>
      <c r="J131" s="32"/>
    </row>
    <row r="132" spans="1:10" ht="15" customHeight="1" x14ac:dyDescent="0.25">
      <c r="A132" s="32" t="str">
        <f t="shared" si="4"/>
        <v/>
      </c>
      <c r="B132" s="68" t="s">
        <v>140</v>
      </c>
      <c r="C132" s="69" t="s">
        <v>354</v>
      </c>
      <c r="D132" s="69" t="s">
        <v>355</v>
      </c>
      <c r="E132" s="69" t="s">
        <v>179</v>
      </c>
      <c r="F132" s="180">
        <f>IF(ISBLANK(B132),"",IF(TYPE(IF(ISBLANK(D132),"",VLOOKUP(D132,'Material Rates'!$B$23:$J$169,9,FALSE)))=1,IF(ISBLANK(D132),"",VLOOKUP(D132,'Material Rates'!$B$23:$J$169,9,FALSE)),5/0))</f>
        <v>2.6</v>
      </c>
      <c r="G132" s="70">
        <v>5.375</v>
      </c>
      <c r="H132" s="71">
        <f t="shared" si="5"/>
        <v>13.975</v>
      </c>
      <c r="I132" s="211">
        <f t="shared" si="3"/>
        <v>18.1675</v>
      </c>
      <c r="J132" s="32"/>
    </row>
    <row r="133" spans="1:10" ht="15" customHeight="1" x14ac:dyDescent="0.25">
      <c r="A133" s="32" t="str">
        <f t="shared" si="4"/>
        <v/>
      </c>
      <c r="B133" s="68" t="s">
        <v>140</v>
      </c>
      <c r="C133" s="69" t="s">
        <v>356</v>
      </c>
      <c r="D133" s="69" t="s">
        <v>357</v>
      </c>
      <c r="E133" s="69" t="s">
        <v>179</v>
      </c>
      <c r="F133" s="180">
        <f>IF(ISBLANK(B133),"",IF(TYPE(IF(ISBLANK(D133),"",VLOOKUP(D133,'Material Rates'!$B$23:$J$169,9,FALSE)))=1,IF(ISBLANK(D133),"",VLOOKUP(D133,'Material Rates'!$B$23:$J$169,9,FALSE)),5/0))</f>
        <v>1.58</v>
      </c>
      <c r="G133" s="70">
        <v>2.15</v>
      </c>
      <c r="H133" s="71">
        <f t="shared" si="5"/>
        <v>3.3969999999999998</v>
      </c>
      <c r="I133" s="211">
        <f t="shared" si="3"/>
        <v>4.4161000000000001</v>
      </c>
      <c r="J133" s="32"/>
    </row>
    <row r="134" spans="1:10" ht="15" customHeight="1" x14ac:dyDescent="0.25">
      <c r="A134" s="32" t="str">
        <f t="shared" si="4"/>
        <v/>
      </c>
      <c r="B134" s="68" t="s">
        <v>140</v>
      </c>
      <c r="C134" s="69" t="s">
        <v>358</v>
      </c>
      <c r="D134" s="69" t="s">
        <v>359</v>
      </c>
      <c r="E134" s="69" t="s">
        <v>179</v>
      </c>
      <c r="F134" s="180">
        <f>IF(ISBLANK(B134),"",IF(TYPE(IF(ISBLANK(D134),"",VLOOKUP(D134,'Material Rates'!$B$23:$J$169,9,FALSE)))=1,IF(ISBLANK(D134),"",VLOOKUP(D134,'Material Rates'!$B$23:$J$169,9,FALSE)),5/0))</f>
        <v>0.98</v>
      </c>
      <c r="G134" s="70">
        <v>15.05</v>
      </c>
      <c r="H134" s="71">
        <f t="shared" si="5"/>
        <v>14.749000000000001</v>
      </c>
      <c r="I134" s="211">
        <f t="shared" si="3"/>
        <v>19.1737</v>
      </c>
      <c r="J134" s="32"/>
    </row>
    <row r="135" spans="1:10" ht="15" customHeight="1" x14ac:dyDescent="0.25">
      <c r="A135" s="32" t="str">
        <f t="shared" si="4"/>
        <v/>
      </c>
      <c r="B135" s="68" t="s">
        <v>140</v>
      </c>
      <c r="C135" s="69" t="s">
        <v>360</v>
      </c>
      <c r="D135" s="69" t="s">
        <v>361</v>
      </c>
      <c r="E135" s="69" t="s">
        <v>179</v>
      </c>
      <c r="F135" s="180">
        <f>IF(ISBLANK(B135),"",IF(TYPE(IF(ISBLANK(D135),"",VLOOKUP(D135,'Material Rates'!$B$23:$J$169,9,FALSE)))=1,IF(ISBLANK(D135),"",VLOOKUP(D135,'Material Rates'!$B$23:$J$169,9,FALSE)),5/0))</f>
        <v>3.8</v>
      </c>
      <c r="G135" s="70">
        <v>10.75</v>
      </c>
      <c r="H135" s="71">
        <f t="shared" si="5"/>
        <v>40.85</v>
      </c>
      <c r="I135" s="211">
        <f t="shared" si="3"/>
        <v>53.105000000000004</v>
      </c>
      <c r="J135" s="32"/>
    </row>
    <row r="136" spans="1:10" ht="15" customHeight="1" x14ac:dyDescent="0.25">
      <c r="A136" s="32" t="str">
        <f t="shared" si="4"/>
        <v/>
      </c>
      <c r="B136" s="68" t="s">
        <v>140</v>
      </c>
      <c r="C136" s="69" t="s">
        <v>362</v>
      </c>
      <c r="D136" s="69" t="s">
        <v>363</v>
      </c>
      <c r="E136" s="69" t="s">
        <v>179</v>
      </c>
      <c r="F136" s="180">
        <f>IF(ISBLANK(B136),"",IF(TYPE(IF(ISBLANK(D136),"",VLOOKUP(D136,'Material Rates'!$B$23:$J$169,9,FALSE)))=1,IF(ISBLANK(D136),"",VLOOKUP(D136,'Material Rates'!$B$23:$J$169,9,FALSE)),5/0))</f>
        <v>33</v>
      </c>
      <c r="G136" s="70">
        <v>0.23007966218503251</v>
      </c>
      <c r="H136" s="71">
        <f t="shared" si="5"/>
        <v>7.5926288521060723</v>
      </c>
      <c r="I136" s="211">
        <f t="shared" si="3"/>
        <v>9.8704175077378942</v>
      </c>
      <c r="J136" s="32"/>
    </row>
    <row r="137" spans="1:10" ht="15" customHeight="1" x14ac:dyDescent="0.25">
      <c r="A137" s="32" t="str">
        <f t="shared" si="4"/>
        <v/>
      </c>
      <c r="B137" s="68" t="s">
        <v>140</v>
      </c>
      <c r="C137" s="69" t="s">
        <v>364</v>
      </c>
      <c r="D137" s="69" t="s">
        <v>365</v>
      </c>
      <c r="E137" s="69" t="s">
        <v>179</v>
      </c>
      <c r="F137" s="180">
        <f>IF(ISBLANK(B137),"",IF(TYPE(IF(ISBLANK(D137),"",VLOOKUP(D137,'Material Rates'!$B$23:$J$169,9,FALSE)))=1,IF(ISBLANK(D137),"",VLOOKUP(D137,'Material Rates'!$B$23:$J$169,9,FALSE)),5/0))</f>
        <v>0.6</v>
      </c>
      <c r="G137" s="70">
        <v>29.024999999999999</v>
      </c>
      <c r="H137" s="71">
        <f t="shared" si="5"/>
        <v>17.414999999999999</v>
      </c>
      <c r="I137" s="211">
        <f t="shared" si="3"/>
        <v>22.639499999999998</v>
      </c>
      <c r="J137" s="32"/>
    </row>
    <row r="138" spans="1:10" ht="15" customHeight="1" x14ac:dyDescent="0.25">
      <c r="A138" s="32" t="str">
        <f t="shared" si="4"/>
        <v/>
      </c>
      <c r="B138" s="68" t="s">
        <v>140</v>
      </c>
      <c r="C138" s="69" t="s">
        <v>366</v>
      </c>
      <c r="D138" s="69" t="s">
        <v>346</v>
      </c>
      <c r="E138" s="69" t="s">
        <v>246</v>
      </c>
      <c r="F138" s="180">
        <f>IF(ISBLANK(B138),"",IF(TYPE(IF(ISBLANK(D138),"",VLOOKUP(D138,'Material Rates'!$B$23:$J$169,9,FALSE)))=1,IF(ISBLANK(D138),"",VLOOKUP(D138,'Material Rates'!$B$23:$J$169,9,FALSE)),5/0))</f>
        <v>2.4</v>
      </c>
      <c r="G138" s="70">
        <v>11.395</v>
      </c>
      <c r="H138" s="71">
        <f t="shared" si="5"/>
        <v>27.347999999999999</v>
      </c>
      <c r="I138" s="211">
        <f t="shared" si="3"/>
        <v>35.552399999999999</v>
      </c>
      <c r="J138" s="32"/>
    </row>
    <row r="139" spans="1:10" ht="15" customHeight="1" x14ac:dyDescent="0.25">
      <c r="A139" s="32" t="str">
        <f t="shared" si="4"/>
        <v/>
      </c>
      <c r="B139" s="68" t="s">
        <v>140</v>
      </c>
      <c r="C139" s="69" t="s">
        <v>366</v>
      </c>
      <c r="D139" s="69" t="s">
        <v>367</v>
      </c>
      <c r="E139" s="69" t="s">
        <v>246</v>
      </c>
      <c r="F139" s="180">
        <f>IF(ISBLANK(B139),"",IF(TYPE(IF(ISBLANK(D139),"",VLOOKUP(D139,'Material Rates'!$B$23:$J$169,9,FALSE)))=1,IF(ISBLANK(D139),"",VLOOKUP(D139,'Material Rates'!$B$23:$J$169,9,FALSE)),5/0))</f>
        <v>6.1</v>
      </c>
      <c r="G139" s="70">
        <v>3.3325</v>
      </c>
      <c r="H139" s="71">
        <f t="shared" si="5"/>
        <v>20.328250000000001</v>
      </c>
      <c r="I139" s="211">
        <f t="shared" si="3"/>
        <v>26.426725000000001</v>
      </c>
      <c r="J139" s="32"/>
    </row>
    <row r="140" spans="1:10" ht="15" customHeight="1" x14ac:dyDescent="0.25">
      <c r="A140" s="32" t="str">
        <f t="shared" si="4"/>
        <v/>
      </c>
      <c r="B140" s="68" t="s">
        <v>140</v>
      </c>
      <c r="C140" s="69" t="s">
        <v>368</v>
      </c>
      <c r="D140" s="69" t="s">
        <v>306</v>
      </c>
      <c r="E140" s="69" t="s">
        <v>246</v>
      </c>
      <c r="F140" s="180">
        <f>IF(ISBLANK(B140),"",IF(TYPE(IF(ISBLANK(D140),"",VLOOKUP(D140,'Material Rates'!$B$23:$J$169,9,FALSE)))=1,IF(ISBLANK(D140),"",VLOOKUP(D140,'Material Rates'!$B$23:$J$169,9,FALSE)),5/0))</f>
        <v>2</v>
      </c>
      <c r="G140" s="70">
        <v>12.7925</v>
      </c>
      <c r="H140" s="71">
        <f t="shared" si="5"/>
        <v>25.585000000000001</v>
      </c>
      <c r="I140" s="211">
        <f t="shared" si="3"/>
        <v>33.2605</v>
      </c>
      <c r="J140" s="32"/>
    </row>
    <row r="141" spans="1:10" ht="15" customHeight="1" x14ac:dyDescent="0.25">
      <c r="A141" s="32" t="str">
        <f t="shared" si="4"/>
        <v/>
      </c>
      <c r="B141" s="68" t="s">
        <v>140</v>
      </c>
      <c r="C141" s="69" t="s">
        <v>369</v>
      </c>
      <c r="D141" s="69" t="s">
        <v>346</v>
      </c>
      <c r="E141" s="69" t="s">
        <v>246</v>
      </c>
      <c r="F141" s="180">
        <f>IF(ISBLANK(B141),"",IF(TYPE(IF(ISBLANK(D141),"",VLOOKUP(D141,'Material Rates'!$B$23:$J$169,9,FALSE)))=1,IF(ISBLANK(D141),"",VLOOKUP(D141,'Material Rates'!$B$23:$J$169,9,FALSE)),5/0))</f>
        <v>2.4</v>
      </c>
      <c r="G141" s="70">
        <v>29.678539925338015</v>
      </c>
      <c r="H141" s="71">
        <f t="shared" si="5"/>
        <v>71.228495820811233</v>
      </c>
      <c r="I141" s="211">
        <f t="shared" si="3"/>
        <v>92.59704456705461</v>
      </c>
      <c r="J141" s="32"/>
    </row>
    <row r="142" spans="1:10" ht="15" customHeight="1" x14ac:dyDescent="0.25">
      <c r="A142" s="32" t="str">
        <f t="shared" si="4"/>
        <v/>
      </c>
      <c r="B142" s="68" t="s">
        <v>140</v>
      </c>
      <c r="C142" s="69" t="s">
        <v>370</v>
      </c>
      <c r="D142" s="69" t="s">
        <v>346</v>
      </c>
      <c r="E142" s="69" t="s">
        <v>246</v>
      </c>
      <c r="F142" s="180">
        <f>IF(ISBLANK(B142),"",IF(TYPE(IF(ISBLANK(D142),"",VLOOKUP(D142,'Material Rates'!$B$23:$J$169,9,FALSE)))=1,IF(ISBLANK(D142),"",VLOOKUP(D142,'Material Rates'!$B$23:$J$169,9,FALSE)),5/0))</f>
        <v>2.4</v>
      </c>
      <c r="G142" s="70">
        <v>23.596249999999998</v>
      </c>
      <c r="H142" s="71">
        <f t="shared" si="5"/>
        <v>56.630999999999993</v>
      </c>
      <c r="I142" s="211">
        <f t="shared" si="3"/>
        <v>73.620299999999986</v>
      </c>
      <c r="J142" s="32"/>
    </row>
    <row r="143" spans="1:10" ht="15" customHeight="1" x14ac:dyDescent="0.25">
      <c r="A143" s="32" t="str">
        <f t="shared" si="4"/>
        <v/>
      </c>
      <c r="B143" s="68" t="s">
        <v>140</v>
      </c>
      <c r="C143" s="69" t="s">
        <v>371</v>
      </c>
      <c r="D143" s="69" t="s">
        <v>372</v>
      </c>
      <c r="E143" s="69" t="s">
        <v>373</v>
      </c>
      <c r="F143" s="180">
        <f>IF(ISBLANK(B143),"",IF(TYPE(IF(ISBLANK(D143),"",VLOOKUP(D143,'Material Rates'!$B$23:$J$169,9,FALSE)))=1,IF(ISBLANK(D143),"",VLOOKUP(D143,'Material Rates'!$B$23:$J$169,9,FALSE)),5/0))</f>
        <v>3.4</v>
      </c>
      <c r="G143" s="70">
        <v>2.9455</v>
      </c>
      <c r="H143" s="71">
        <f t="shared" si="5"/>
        <v>10.014699999999999</v>
      </c>
      <c r="I143" s="211">
        <f t="shared" si="3"/>
        <v>13.01911</v>
      </c>
      <c r="J143" s="32"/>
    </row>
    <row r="144" spans="1:10" ht="15" customHeight="1" x14ac:dyDescent="0.25">
      <c r="A144" s="32" t="str">
        <f t="shared" si="4"/>
        <v/>
      </c>
      <c r="B144" s="68" t="s">
        <v>140</v>
      </c>
      <c r="C144" s="69" t="s">
        <v>374</v>
      </c>
      <c r="D144" s="69" t="s">
        <v>375</v>
      </c>
      <c r="E144" s="69" t="s">
        <v>246</v>
      </c>
      <c r="F144" s="180">
        <f>IF(ISBLANK(B144),"",IF(TYPE(IF(ISBLANK(D144),"",VLOOKUP(D144,'Material Rates'!$B$23:$J$169,9,FALSE)))=1,IF(ISBLANK(D144),"",VLOOKUP(D144,'Material Rates'!$B$23:$J$169,9,FALSE)),5/0))</f>
        <v>4.8</v>
      </c>
      <c r="G144" s="70">
        <v>11.395</v>
      </c>
      <c r="H144" s="71">
        <f t="shared" si="5"/>
        <v>54.695999999999998</v>
      </c>
      <c r="I144" s="211">
        <f t="shared" si="3"/>
        <v>71.104799999999997</v>
      </c>
      <c r="J144" s="32"/>
    </row>
    <row r="145" spans="1:10" ht="15" customHeight="1" x14ac:dyDescent="0.25">
      <c r="A145" s="32" t="str">
        <f t="shared" si="4"/>
        <v/>
      </c>
      <c r="B145" s="68" t="s">
        <v>140</v>
      </c>
      <c r="C145" s="69" t="s">
        <v>374</v>
      </c>
      <c r="D145" s="69" t="s">
        <v>376</v>
      </c>
      <c r="E145" s="69" t="s">
        <v>246</v>
      </c>
      <c r="F145" s="180">
        <f>IF(ISBLANK(B145),"",IF(TYPE(IF(ISBLANK(D145),"",VLOOKUP(D145,'Material Rates'!$B$23:$J$169,9,FALSE)))=1,IF(ISBLANK(D145),"",VLOOKUP(D145,'Material Rates'!$B$23:$J$169,9,FALSE)),5/0))</f>
        <v>5.2</v>
      </c>
      <c r="G145" s="70">
        <v>3.3325</v>
      </c>
      <c r="H145" s="71">
        <f t="shared" si="5"/>
        <v>17.329000000000001</v>
      </c>
      <c r="I145" s="211">
        <f t="shared" si="3"/>
        <v>22.527699999999999</v>
      </c>
      <c r="J145" s="32"/>
    </row>
    <row r="146" spans="1:10" ht="15" customHeight="1" x14ac:dyDescent="0.25">
      <c r="A146" s="32" t="str">
        <f t="shared" si="4"/>
        <v/>
      </c>
      <c r="B146" s="68" t="s">
        <v>140</v>
      </c>
      <c r="C146" s="69" t="s">
        <v>377</v>
      </c>
      <c r="D146" s="69" t="s">
        <v>378</v>
      </c>
      <c r="E146" s="69" t="s">
        <v>179</v>
      </c>
      <c r="F146" s="180">
        <f>IF(ISBLANK(B146),"",IF(TYPE(IF(ISBLANK(D146),"",VLOOKUP(D146,'Material Rates'!$B$23:$J$169,9,FALSE)))=1,IF(ISBLANK(D146),"",VLOOKUP(D146,'Material Rates'!$B$23:$J$169,9,FALSE)),5/0))</f>
        <v>4.2</v>
      </c>
      <c r="G146" s="70">
        <v>29.454999999999998</v>
      </c>
      <c r="H146" s="71">
        <f t="shared" si="5"/>
        <v>123.711</v>
      </c>
      <c r="I146" s="211">
        <f t="shared" si="3"/>
        <v>160.82429999999999</v>
      </c>
      <c r="J146" s="32"/>
    </row>
    <row r="147" spans="1:10" ht="15" customHeight="1" x14ac:dyDescent="0.25">
      <c r="A147" s="32" t="str">
        <f t="shared" si="4"/>
        <v/>
      </c>
      <c r="B147" s="68" t="s">
        <v>140</v>
      </c>
      <c r="C147" s="69" t="s">
        <v>379</v>
      </c>
      <c r="D147" s="69" t="s">
        <v>286</v>
      </c>
      <c r="E147" s="69" t="s">
        <v>246</v>
      </c>
      <c r="F147" s="180">
        <f>IF(ISBLANK(B147),"",IF(TYPE(IF(ISBLANK(D147),"",VLOOKUP(D147,'Material Rates'!$B$23:$J$169,9,FALSE)))=1,IF(ISBLANK(D147),"",VLOOKUP(D147,'Material Rates'!$B$23:$J$169,9,FALSE)),5/0))</f>
        <v>6.4</v>
      </c>
      <c r="G147" s="70">
        <v>3.1174999999999997</v>
      </c>
      <c r="H147" s="71">
        <f t="shared" si="5"/>
        <v>19.951999999999998</v>
      </c>
      <c r="I147" s="211">
        <f t="shared" si="3"/>
        <v>25.937599999999996</v>
      </c>
      <c r="J147" s="32"/>
    </row>
    <row r="148" spans="1:10" ht="15" customHeight="1" x14ac:dyDescent="0.25">
      <c r="A148" s="32" t="str">
        <f t="shared" si="4"/>
        <v/>
      </c>
      <c r="B148" s="68" t="s">
        <v>140</v>
      </c>
      <c r="C148" s="69" t="s">
        <v>379</v>
      </c>
      <c r="D148" s="69" t="s">
        <v>375</v>
      </c>
      <c r="E148" s="69" t="s">
        <v>246</v>
      </c>
      <c r="F148" s="180">
        <f>IF(ISBLANK(B148),"",IF(TYPE(IF(ISBLANK(D148),"",VLOOKUP(D148,'Material Rates'!$B$23:$J$169,9,FALSE)))=1,IF(ISBLANK(D148),"",VLOOKUP(D148,'Material Rates'!$B$23:$J$169,9,FALSE)),5/0))</f>
        <v>4.8</v>
      </c>
      <c r="G148" s="70">
        <v>10.105</v>
      </c>
      <c r="H148" s="71">
        <f t="shared" si="5"/>
        <v>48.503999999999998</v>
      </c>
      <c r="I148" s="211">
        <f t="shared" si="3"/>
        <v>63.055199999999999</v>
      </c>
      <c r="J148" s="32"/>
    </row>
    <row r="149" spans="1:10" ht="15" customHeight="1" x14ac:dyDescent="0.25">
      <c r="A149" s="32" t="str">
        <f t="shared" si="4"/>
        <v/>
      </c>
      <c r="B149" s="68" t="s">
        <v>140</v>
      </c>
      <c r="C149" s="69" t="s">
        <v>380</v>
      </c>
      <c r="D149" s="69" t="s">
        <v>378</v>
      </c>
      <c r="E149" s="69" t="s">
        <v>179</v>
      </c>
      <c r="F149" s="180">
        <f>IF(ISBLANK(B149),"",IF(TYPE(IF(ISBLANK(D149),"",VLOOKUP(D149,'Material Rates'!$B$23:$J$169,9,FALSE)))=1,IF(ISBLANK(D149),"",VLOOKUP(D149,'Material Rates'!$B$23:$J$169,9,FALSE)),5/0))</f>
        <v>4.2</v>
      </c>
      <c r="G149" s="70">
        <v>26.445</v>
      </c>
      <c r="H149" s="71">
        <f t="shared" si="5"/>
        <v>111.069</v>
      </c>
      <c r="I149" s="211">
        <f t="shared" si="3"/>
        <v>144.3897</v>
      </c>
      <c r="J149" s="32"/>
    </row>
    <row r="150" spans="1:10" ht="15" customHeight="1" x14ac:dyDescent="0.25">
      <c r="A150" s="32" t="str">
        <f t="shared" si="4"/>
        <v/>
      </c>
      <c r="B150" s="68" t="s">
        <v>140</v>
      </c>
      <c r="C150" s="69" t="s">
        <v>381</v>
      </c>
      <c r="D150" s="69" t="s">
        <v>382</v>
      </c>
      <c r="E150" s="69" t="s">
        <v>246</v>
      </c>
      <c r="F150" s="180">
        <f>IF(ISBLANK(B150),"",IF(TYPE(IF(ISBLANK(D150),"",VLOOKUP(D150,'Material Rates'!$B$23:$J$169,9,FALSE)))=1,IF(ISBLANK(D150),"",VLOOKUP(D150,'Material Rates'!$B$23:$J$169,9,FALSE)),5/0))</f>
        <v>15</v>
      </c>
      <c r="G150" s="70">
        <v>3.3325</v>
      </c>
      <c r="H150" s="71">
        <f t="shared" si="5"/>
        <v>49.987499999999997</v>
      </c>
      <c r="I150" s="211">
        <f t="shared" si="3"/>
        <v>64.983750000000001</v>
      </c>
      <c r="J150" s="32"/>
    </row>
    <row r="151" spans="1:10" ht="15" customHeight="1" x14ac:dyDescent="0.25">
      <c r="A151" s="32" t="str">
        <f t="shared" si="4"/>
        <v/>
      </c>
      <c r="B151" s="68" t="s">
        <v>140</v>
      </c>
      <c r="C151" s="69" t="s">
        <v>383</v>
      </c>
      <c r="D151" s="69" t="s">
        <v>363</v>
      </c>
      <c r="E151" s="69" t="s">
        <v>179</v>
      </c>
      <c r="F151" s="180">
        <f>IF(ISBLANK(B151),"",IF(TYPE(IF(ISBLANK(D151),"",VLOOKUP(D151,'Material Rates'!$B$23:$J$169,9,FALSE)))=1,IF(ISBLANK(D151),"",VLOOKUP(D151,'Material Rates'!$B$23:$J$169,9,FALSE)),5/0))</f>
        <v>33</v>
      </c>
      <c r="G151" s="70">
        <v>2.1206092689103569E-2</v>
      </c>
      <c r="H151" s="71">
        <f t="shared" si="5"/>
        <v>0.69980105874041776</v>
      </c>
      <c r="I151" s="211">
        <f t="shared" si="3"/>
        <v>0.90974137636254304</v>
      </c>
      <c r="J151" s="32"/>
    </row>
    <row r="152" spans="1:10" ht="15" customHeight="1" x14ac:dyDescent="0.25">
      <c r="A152" s="32" t="str">
        <f t="shared" si="4"/>
        <v/>
      </c>
      <c r="B152" s="68" t="s">
        <v>140</v>
      </c>
      <c r="C152" s="69" t="s">
        <v>384</v>
      </c>
      <c r="D152" s="69" t="s">
        <v>317</v>
      </c>
      <c r="E152" s="69" t="s">
        <v>246</v>
      </c>
      <c r="F152" s="180">
        <f>IF(ISBLANK(B152),"",IF(TYPE(IF(ISBLANK(D152),"",VLOOKUP(D152,'Material Rates'!$B$23:$J$169,9,FALSE)))=1,IF(ISBLANK(D152),"",VLOOKUP(D152,'Material Rates'!$B$23:$J$169,9,FALSE)),5/0))</f>
        <v>2.1</v>
      </c>
      <c r="G152" s="70">
        <v>30.1</v>
      </c>
      <c r="H152" s="71">
        <f t="shared" si="5"/>
        <v>63.210000000000008</v>
      </c>
      <c r="I152" s="211">
        <f t="shared" si="3"/>
        <v>82.173000000000002</v>
      </c>
      <c r="J152" s="32"/>
    </row>
    <row r="153" spans="1:10" ht="15" customHeight="1" x14ac:dyDescent="0.25">
      <c r="A153" s="32" t="str">
        <f t="shared" si="4"/>
        <v/>
      </c>
      <c r="B153" s="68" t="s">
        <v>140</v>
      </c>
      <c r="C153" s="69" t="s">
        <v>385</v>
      </c>
      <c r="D153" s="69" t="s">
        <v>375</v>
      </c>
      <c r="E153" s="69" t="s">
        <v>246</v>
      </c>
      <c r="F153" s="180">
        <f>IF(ISBLANK(B153),"",IF(TYPE(IF(ISBLANK(D153),"",VLOOKUP(D153,'Material Rates'!$B$23:$J$169,9,FALSE)))=1,IF(ISBLANK(D153),"",VLOOKUP(D153,'Material Rates'!$B$23:$J$169,9,FALSE)),5/0))</f>
        <v>4.8</v>
      </c>
      <c r="G153" s="70">
        <v>19.70986016809206</v>
      </c>
      <c r="H153" s="71">
        <f t="shared" si="5"/>
        <v>94.607328806841892</v>
      </c>
      <c r="I153" s="211">
        <f t="shared" ref="I153:I216" si="6">H153 +(H153*$I$22)</f>
        <v>122.98952744889446</v>
      </c>
      <c r="J153" s="32"/>
    </row>
    <row r="154" spans="1:10" ht="15" customHeight="1" x14ac:dyDescent="0.25">
      <c r="A154" s="32" t="str">
        <f t="shared" ref="A154:A217" si="7">IF(ISERROR(H154),"------&gt;","")</f>
        <v/>
      </c>
      <c r="B154" s="68" t="s">
        <v>140</v>
      </c>
      <c r="C154" s="69" t="s">
        <v>386</v>
      </c>
      <c r="D154" s="69" t="s">
        <v>334</v>
      </c>
      <c r="E154" s="69" t="s">
        <v>297</v>
      </c>
      <c r="F154" s="180">
        <f>IF(ISBLANK(B154),"",IF(TYPE(IF(ISBLANK(D154),"",VLOOKUP(D154,'Material Rates'!$B$23:$J$169,9,FALSE)))=1,IF(ISBLANK(D154),"",VLOOKUP(D154,'Material Rates'!$B$23:$J$169,9,FALSE)),5/0))</f>
        <v>75</v>
      </c>
      <c r="G154" s="70">
        <v>2.8274790252138093E-3</v>
      </c>
      <c r="H154" s="71">
        <f t="shared" si="5"/>
        <v>0.2120609268910357</v>
      </c>
      <c r="I154" s="211">
        <f t="shared" si="6"/>
        <v>0.27567920495834641</v>
      </c>
      <c r="J154" s="32"/>
    </row>
    <row r="155" spans="1:10" ht="15" customHeight="1" x14ac:dyDescent="0.25">
      <c r="A155" s="32" t="str">
        <f t="shared" si="7"/>
        <v/>
      </c>
      <c r="B155" s="68" t="s">
        <v>140</v>
      </c>
      <c r="C155" s="69" t="s">
        <v>387</v>
      </c>
      <c r="D155" s="69" t="s">
        <v>388</v>
      </c>
      <c r="E155" s="69" t="s">
        <v>179</v>
      </c>
      <c r="F155" s="180">
        <f>IF(ISBLANK(B155),"",IF(TYPE(IF(ISBLANK(D155),"",VLOOKUP(D155,'Material Rates'!$B$23:$J$169,9,FALSE)))=1,IF(ISBLANK(D155),"",VLOOKUP(D155,'Material Rates'!$B$23:$J$169,9,FALSE)),5/0))</f>
        <v>28</v>
      </c>
      <c r="G155" s="70">
        <v>15</v>
      </c>
      <c r="H155" s="71">
        <f t="shared" si="5"/>
        <v>420</v>
      </c>
      <c r="I155" s="211">
        <f t="shared" si="6"/>
        <v>546</v>
      </c>
      <c r="J155" s="32"/>
    </row>
    <row r="156" spans="1:10" ht="15" customHeight="1" x14ac:dyDescent="0.25">
      <c r="A156" s="32" t="str">
        <f t="shared" si="7"/>
        <v/>
      </c>
      <c r="B156" s="68" t="s">
        <v>140</v>
      </c>
      <c r="C156" s="69" t="s">
        <v>389</v>
      </c>
      <c r="D156" s="69" t="s">
        <v>390</v>
      </c>
      <c r="E156" s="69" t="s">
        <v>179</v>
      </c>
      <c r="F156" s="180">
        <f>IF(ISBLANK(B156),"",IF(TYPE(IF(ISBLANK(D156),"",VLOOKUP(D156,'Material Rates'!$B$23:$J$169,9,FALSE)))=1,IF(ISBLANK(D156),"",VLOOKUP(D156,'Material Rates'!$B$23:$J$169,9,FALSE)),5/0))</f>
        <v>50</v>
      </c>
      <c r="G156" s="70">
        <v>0.24543931678368397</v>
      </c>
      <c r="H156" s="71">
        <f t="shared" si="5"/>
        <v>12.271965839184199</v>
      </c>
      <c r="I156" s="211">
        <f t="shared" si="6"/>
        <v>15.953555590939459</v>
      </c>
      <c r="J156" s="32"/>
    </row>
    <row r="157" spans="1:10" ht="15" customHeight="1" x14ac:dyDescent="0.25">
      <c r="A157" s="32" t="str">
        <f t="shared" si="7"/>
        <v/>
      </c>
      <c r="B157" s="68" t="s">
        <v>141</v>
      </c>
      <c r="C157" s="69" t="s">
        <v>391</v>
      </c>
      <c r="D157" s="69" t="s">
        <v>392</v>
      </c>
      <c r="E157" s="69" t="s">
        <v>179</v>
      </c>
      <c r="F157" s="180">
        <f>IF(ISBLANK(B157),"",IF(TYPE(IF(ISBLANK(D157),"",VLOOKUP(D157,'Material Rates'!$B$23:$J$169,9,FALSE)))=1,IF(ISBLANK(D157),"",VLOOKUP(D157,'Material Rates'!$B$23:$J$169,9,FALSE)),5/0))</f>
        <v>50</v>
      </c>
      <c r="G157" s="70">
        <v>1</v>
      </c>
      <c r="H157" s="71">
        <f t="shared" si="5"/>
        <v>50</v>
      </c>
      <c r="I157" s="211">
        <f t="shared" si="6"/>
        <v>65</v>
      </c>
      <c r="J157" s="32"/>
    </row>
    <row r="158" spans="1:10" ht="15" customHeight="1" x14ac:dyDescent="0.25">
      <c r="A158" s="32" t="str">
        <f t="shared" si="7"/>
        <v/>
      </c>
      <c r="B158" s="68" t="s">
        <v>141</v>
      </c>
      <c r="C158" s="69" t="s">
        <v>393</v>
      </c>
      <c r="D158" s="69" t="s">
        <v>394</v>
      </c>
      <c r="E158" s="69" t="s">
        <v>179</v>
      </c>
      <c r="F158" s="180">
        <f>IF(ISBLANK(B158),"",IF(TYPE(IF(ISBLANK(D158),"",VLOOKUP(D158,'Material Rates'!$B$23:$J$169,9,FALSE)))=1,IF(ISBLANK(D158),"",VLOOKUP(D158,'Material Rates'!$B$23:$J$169,9,FALSE)),5/0))</f>
        <v>21</v>
      </c>
      <c r="G158" s="70">
        <v>1</v>
      </c>
      <c r="H158" s="71">
        <f t="shared" ref="H158:H221" si="8">IF(ISERR(F158*G158),0,F158*G158)</f>
        <v>21</v>
      </c>
      <c r="I158" s="211">
        <f t="shared" si="6"/>
        <v>27.3</v>
      </c>
      <c r="J158" s="32"/>
    </row>
    <row r="159" spans="1:10" ht="15" customHeight="1" x14ac:dyDescent="0.25">
      <c r="A159" s="32" t="str">
        <f t="shared" si="7"/>
        <v/>
      </c>
      <c r="B159" s="68" t="s">
        <v>141</v>
      </c>
      <c r="C159" s="69" t="s">
        <v>395</v>
      </c>
      <c r="D159" s="69" t="s">
        <v>396</v>
      </c>
      <c r="E159" s="69" t="s">
        <v>179</v>
      </c>
      <c r="F159" s="180">
        <f>IF(ISBLANK(B159),"",IF(TYPE(IF(ISBLANK(D159),"",VLOOKUP(D159,'Material Rates'!$B$23:$J$169,9,FALSE)))=1,IF(ISBLANK(D159),"",VLOOKUP(D159,'Material Rates'!$B$23:$J$169,9,FALSE)),5/0))</f>
        <v>5</v>
      </c>
      <c r="G159" s="70">
        <v>10.291284062499999</v>
      </c>
      <c r="H159" s="71">
        <f t="shared" si="8"/>
        <v>51.456420312499993</v>
      </c>
      <c r="I159" s="211">
        <f t="shared" si="6"/>
        <v>66.893346406249989</v>
      </c>
      <c r="J159" s="32"/>
    </row>
    <row r="160" spans="1:10" ht="15" customHeight="1" x14ac:dyDescent="0.25">
      <c r="A160" s="32" t="str">
        <f t="shared" si="7"/>
        <v/>
      </c>
      <c r="B160" s="68" t="s">
        <v>141</v>
      </c>
      <c r="C160" s="69" t="s">
        <v>397</v>
      </c>
      <c r="D160" s="69" t="s">
        <v>200</v>
      </c>
      <c r="E160" s="69" t="s">
        <v>179</v>
      </c>
      <c r="F160" s="180">
        <f>IF(ISBLANK(B160),"",IF(TYPE(IF(ISBLANK(D160),"",VLOOKUP(D160,'Material Rates'!$B$23:$J$169,9,FALSE)))=1,IF(ISBLANK(D160),"",VLOOKUP(D160,'Material Rates'!$B$23:$J$169,9,FALSE)),5/0))</f>
        <v>5.7</v>
      </c>
      <c r="G160" s="70">
        <v>4.8305675609774177</v>
      </c>
      <c r="H160" s="71">
        <f t="shared" si="8"/>
        <v>27.534235097571283</v>
      </c>
      <c r="I160" s="211">
        <f t="shared" si="6"/>
        <v>35.794505626842664</v>
      </c>
      <c r="J160" s="32"/>
    </row>
    <row r="161" spans="1:10" ht="15" customHeight="1" x14ac:dyDescent="0.25">
      <c r="A161" s="32" t="str">
        <f t="shared" si="7"/>
        <v/>
      </c>
      <c r="B161" s="68" t="s">
        <v>141</v>
      </c>
      <c r="C161" s="69" t="s">
        <v>398</v>
      </c>
      <c r="D161" s="69" t="s">
        <v>200</v>
      </c>
      <c r="E161" s="69" t="s">
        <v>179</v>
      </c>
      <c r="F161" s="180">
        <f>IF(ISBLANK(B161),"",IF(TYPE(IF(ISBLANK(D161),"",VLOOKUP(D161,'Material Rates'!$B$23:$J$169,9,FALSE)))=1,IF(ISBLANK(D161),"",VLOOKUP(D161,'Material Rates'!$B$23:$J$169,9,FALSE)),5/0))</f>
        <v>5.7</v>
      </c>
      <c r="G161" s="70">
        <v>2.2901531249999998</v>
      </c>
      <c r="H161" s="71">
        <f t="shared" si="8"/>
        <v>13.0538728125</v>
      </c>
      <c r="I161" s="211">
        <f t="shared" si="6"/>
        <v>16.97003465625</v>
      </c>
      <c r="J161" s="32"/>
    </row>
    <row r="162" spans="1:10" ht="15" customHeight="1" x14ac:dyDescent="0.25">
      <c r="A162" s="32" t="str">
        <f t="shared" si="7"/>
        <v/>
      </c>
      <c r="B162" s="68" t="s">
        <v>141</v>
      </c>
      <c r="C162" s="69" t="s">
        <v>399</v>
      </c>
      <c r="D162" s="69" t="s">
        <v>202</v>
      </c>
      <c r="E162" s="69" t="s">
        <v>179</v>
      </c>
      <c r="F162" s="180">
        <f>IF(ISBLANK(B162),"",IF(TYPE(IF(ISBLANK(D162),"",VLOOKUP(D162,'Material Rates'!$B$23:$J$169,9,FALSE)))=1,IF(ISBLANK(D162),"",VLOOKUP(D162,'Material Rates'!$B$23:$J$169,9,FALSE)),5/0))</f>
        <v>53</v>
      </c>
      <c r="G162" s="70">
        <v>0.42004935312847091</v>
      </c>
      <c r="H162" s="71">
        <f t="shared" si="8"/>
        <v>22.262615715808959</v>
      </c>
      <c r="I162" s="211">
        <f t="shared" si="6"/>
        <v>28.941400430551646</v>
      </c>
      <c r="J162" s="32"/>
    </row>
    <row r="163" spans="1:10" ht="15" customHeight="1" x14ac:dyDescent="0.25">
      <c r="A163" s="32" t="str">
        <f t="shared" si="7"/>
        <v/>
      </c>
      <c r="B163" s="68" t="s">
        <v>141</v>
      </c>
      <c r="C163" s="69" t="s">
        <v>400</v>
      </c>
      <c r="D163" s="69" t="s">
        <v>202</v>
      </c>
      <c r="E163" s="69" t="s">
        <v>179</v>
      </c>
      <c r="F163" s="180">
        <f>IF(ISBLANK(B163),"",IF(TYPE(IF(ISBLANK(D163),"",VLOOKUP(D163,'Material Rates'!$B$23:$J$169,9,FALSE)))=1,IF(ISBLANK(D163),"",VLOOKUP(D163,'Material Rates'!$B$23:$J$169,9,FALSE)),5/0))</f>
        <v>53</v>
      </c>
      <c r="G163" s="70">
        <v>0.19914375000000001</v>
      </c>
      <c r="H163" s="71">
        <f t="shared" si="8"/>
        <v>10.554618750000001</v>
      </c>
      <c r="I163" s="211">
        <f t="shared" si="6"/>
        <v>13.721004375000001</v>
      </c>
      <c r="J163" s="32"/>
    </row>
    <row r="164" spans="1:10" ht="15" customHeight="1" x14ac:dyDescent="0.25">
      <c r="A164" s="32" t="str">
        <f t="shared" si="7"/>
        <v/>
      </c>
      <c r="B164" s="68" t="s">
        <v>141</v>
      </c>
      <c r="C164" s="69" t="s">
        <v>401</v>
      </c>
      <c r="D164" s="69" t="s">
        <v>402</v>
      </c>
      <c r="E164" s="69" t="s">
        <v>297</v>
      </c>
      <c r="F164" s="180">
        <f>IF(ISBLANK(B164),"",IF(TYPE(IF(ISBLANK(D164),"",VLOOKUP(D164,'Material Rates'!$B$23:$J$169,9,FALSE)))=1,IF(ISBLANK(D164),"",VLOOKUP(D164,'Material Rates'!$B$23:$J$169,9,FALSE)),5/0))</f>
        <v>67</v>
      </c>
      <c r="G164" s="70">
        <v>0.12606498496445162</v>
      </c>
      <c r="H164" s="71">
        <f t="shared" si="8"/>
        <v>8.446353992618258</v>
      </c>
      <c r="I164" s="211">
        <f t="shared" si="6"/>
        <v>10.980260190403735</v>
      </c>
      <c r="J164" s="32"/>
    </row>
    <row r="165" spans="1:10" ht="15" customHeight="1" x14ac:dyDescent="0.25">
      <c r="A165" s="32" t="str">
        <f t="shared" si="7"/>
        <v/>
      </c>
      <c r="B165" s="68" t="s">
        <v>141</v>
      </c>
      <c r="C165" s="69" t="s">
        <v>403</v>
      </c>
      <c r="D165" s="69" t="s">
        <v>404</v>
      </c>
      <c r="E165" s="69" t="s">
        <v>179</v>
      </c>
      <c r="F165" s="180">
        <f>IF(ISBLANK(B165),"",IF(TYPE(IF(ISBLANK(D165),"",VLOOKUP(D165,'Material Rates'!$B$23:$J$169,9,FALSE)))=1,IF(ISBLANK(D165),"",VLOOKUP(D165,'Material Rates'!$B$23:$J$169,9,FALSE)),5/0))</f>
        <v>1.5</v>
      </c>
      <c r="G165" s="70">
        <v>840.43323309634422</v>
      </c>
      <c r="H165" s="71">
        <f t="shared" si="8"/>
        <v>1260.6498496445163</v>
      </c>
      <c r="I165" s="211">
        <f t="shared" si="6"/>
        <v>1638.8448045378711</v>
      </c>
      <c r="J165" s="32"/>
    </row>
    <row r="166" spans="1:10" ht="15" customHeight="1" x14ac:dyDescent="0.25">
      <c r="A166" s="32" t="str">
        <f t="shared" si="7"/>
        <v/>
      </c>
      <c r="B166" s="68" t="s">
        <v>141</v>
      </c>
      <c r="C166" s="69" t="s">
        <v>405</v>
      </c>
      <c r="D166" s="69" t="s">
        <v>406</v>
      </c>
      <c r="E166" s="69" t="s">
        <v>246</v>
      </c>
      <c r="F166" s="180">
        <f>IF(ISBLANK(B166),"",IF(TYPE(IF(ISBLANK(D166),"",VLOOKUP(D166,'Material Rates'!$B$23:$J$169,9,FALSE)))=1,IF(ISBLANK(D166),"",VLOOKUP(D166,'Material Rates'!$B$23:$J$169,9,FALSE)),5/0))</f>
        <v>0.6</v>
      </c>
      <c r="G166" s="70">
        <v>472.2475</v>
      </c>
      <c r="H166" s="71">
        <f t="shared" si="8"/>
        <v>283.3485</v>
      </c>
      <c r="I166" s="211">
        <f t="shared" si="6"/>
        <v>368.35305</v>
      </c>
      <c r="J166" s="32"/>
    </row>
    <row r="167" spans="1:10" ht="15" customHeight="1" x14ac:dyDescent="0.25">
      <c r="A167" s="32" t="str">
        <f t="shared" si="7"/>
        <v/>
      </c>
      <c r="B167" s="68" t="s">
        <v>141</v>
      </c>
      <c r="C167" s="69" t="s">
        <v>407</v>
      </c>
      <c r="D167" s="69" t="s">
        <v>402</v>
      </c>
      <c r="E167" s="69" t="s">
        <v>297</v>
      </c>
      <c r="F167" s="180">
        <f>IF(ISBLANK(B167),"",IF(TYPE(IF(ISBLANK(D167),"",VLOOKUP(D167,'Material Rates'!$B$23:$J$169,9,FALSE)))=1,IF(ISBLANK(D167),"",VLOOKUP(D167,'Material Rates'!$B$23:$J$169,9,FALSE)),5/0))</f>
        <v>67</v>
      </c>
      <c r="G167" s="70">
        <v>0.33057324999999999</v>
      </c>
      <c r="H167" s="71">
        <f t="shared" si="8"/>
        <v>22.148407750000001</v>
      </c>
      <c r="I167" s="211">
        <f t="shared" si="6"/>
        <v>28.792930075000001</v>
      </c>
      <c r="J167" s="32"/>
    </row>
    <row r="168" spans="1:10" ht="15" customHeight="1" x14ac:dyDescent="0.25">
      <c r="A168" s="32" t="str">
        <f t="shared" si="7"/>
        <v/>
      </c>
      <c r="B168" s="68" t="s">
        <v>141</v>
      </c>
      <c r="C168" s="69" t="s">
        <v>408</v>
      </c>
      <c r="D168" s="69" t="s">
        <v>409</v>
      </c>
      <c r="E168" s="69" t="s">
        <v>179</v>
      </c>
      <c r="F168" s="180">
        <f>IF(ISBLANK(B168),"",IF(TYPE(IF(ISBLANK(D168),"",VLOOKUP(D168,'Material Rates'!$B$23:$J$169,9,FALSE)))=1,IF(ISBLANK(D168),"",VLOOKUP(D168,'Material Rates'!$B$23:$J$169,9,FALSE)),5/0))</f>
        <v>94</v>
      </c>
      <c r="G168" s="70">
        <v>1.2438411849825894</v>
      </c>
      <c r="H168" s="71">
        <f t="shared" si="8"/>
        <v>116.9210713883634</v>
      </c>
      <c r="I168" s="211">
        <f t="shared" si="6"/>
        <v>151.99739280487242</v>
      </c>
      <c r="J168" s="32"/>
    </row>
    <row r="169" spans="1:10" ht="15" customHeight="1" x14ac:dyDescent="0.25">
      <c r="A169" s="32" t="str">
        <f t="shared" si="7"/>
        <v/>
      </c>
      <c r="B169" s="68" t="s">
        <v>141</v>
      </c>
      <c r="C169" s="69" t="s">
        <v>410</v>
      </c>
      <c r="D169" s="69" t="s">
        <v>330</v>
      </c>
      <c r="E169" s="69" t="s">
        <v>179</v>
      </c>
      <c r="F169" s="180">
        <f>IF(ISBLANK(B169),"",IF(TYPE(IF(ISBLANK(D169),"",VLOOKUP(D169,'Material Rates'!$B$23:$J$169,9,FALSE)))=1,IF(ISBLANK(D169),"",VLOOKUP(D169,'Material Rates'!$B$23:$J$169,9,FALSE)),5/0))</f>
        <v>3.4</v>
      </c>
      <c r="G169" s="70">
        <v>8.6076513443086249</v>
      </c>
      <c r="H169" s="71">
        <f t="shared" si="8"/>
        <v>29.266014570649325</v>
      </c>
      <c r="I169" s="211">
        <f t="shared" si="6"/>
        <v>38.045818941844125</v>
      </c>
      <c r="J169" s="32"/>
    </row>
    <row r="170" spans="1:10" ht="15" customHeight="1" x14ac:dyDescent="0.25">
      <c r="A170" s="32" t="str">
        <f t="shared" si="7"/>
        <v/>
      </c>
      <c r="B170" s="68" t="s">
        <v>141</v>
      </c>
      <c r="C170" s="69" t="s">
        <v>411</v>
      </c>
      <c r="D170" s="69" t="s">
        <v>412</v>
      </c>
      <c r="E170" s="69" t="s">
        <v>413</v>
      </c>
      <c r="F170" s="180">
        <f>IF(ISBLANK(B170),"",IF(TYPE(IF(ISBLANK(D170),"",VLOOKUP(D170,'Material Rates'!$B$23:$J$169,9,FALSE)))=1,IF(ISBLANK(D170),"",VLOOKUP(D170,'Material Rates'!$B$23:$J$169,9,FALSE)),5/0))</f>
        <v>70</v>
      </c>
      <c r="G170" s="70">
        <v>0.7166595</v>
      </c>
      <c r="H170" s="71">
        <f t="shared" si="8"/>
        <v>50.166164999999999</v>
      </c>
      <c r="I170" s="211">
        <f t="shared" si="6"/>
        <v>65.2160145</v>
      </c>
      <c r="J170" s="32"/>
    </row>
    <row r="171" spans="1:10" ht="15" customHeight="1" x14ac:dyDescent="0.25">
      <c r="A171" s="32" t="str">
        <f t="shared" si="7"/>
        <v/>
      </c>
      <c r="B171" s="68" t="s">
        <v>141</v>
      </c>
      <c r="C171" s="69" t="s">
        <v>414</v>
      </c>
      <c r="D171" s="69" t="s">
        <v>415</v>
      </c>
      <c r="E171" s="69" t="s">
        <v>179</v>
      </c>
      <c r="F171" s="180">
        <f>IF(ISBLANK(B171),"",IF(TYPE(IF(ISBLANK(D171),"",VLOOKUP(D171,'Material Rates'!$B$23:$J$169,9,FALSE)))=1,IF(ISBLANK(D171),"",VLOOKUP(D171,'Material Rates'!$B$23:$J$169,9,FALSE)),5/0))</f>
        <v>6.4</v>
      </c>
      <c r="G171" s="70">
        <v>34.570607875</v>
      </c>
      <c r="H171" s="71">
        <f t="shared" si="8"/>
        <v>221.25189040000001</v>
      </c>
      <c r="I171" s="211">
        <f t="shared" si="6"/>
        <v>287.62745752000001</v>
      </c>
      <c r="J171" s="32"/>
    </row>
    <row r="172" spans="1:10" ht="15" customHeight="1" x14ac:dyDescent="0.25">
      <c r="A172" s="32" t="str">
        <f t="shared" si="7"/>
        <v/>
      </c>
      <c r="B172" s="68" t="s">
        <v>141</v>
      </c>
      <c r="C172" s="69" t="s">
        <v>416</v>
      </c>
      <c r="D172" s="69" t="s">
        <v>412</v>
      </c>
      <c r="E172" s="69" t="s">
        <v>413</v>
      </c>
      <c r="F172" s="180">
        <f>IF(ISBLANK(B172),"",IF(TYPE(IF(ISBLANK(D172),"",VLOOKUP(D172,'Material Rates'!$B$23:$J$169,9,FALSE)))=1,IF(ISBLANK(D172),"",VLOOKUP(D172,'Material Rates'!$B$23:$J$169,9,FALSE)),5/0))</f>
        <v>70</v>
      </c>
      <c r="G172" s="70">
        <v>5.0703659624999995</v>
      </c>
      <c r="H172" s="71">
        <f t="shared" si="8"/>
        <v>354.92561737499994</v>
      </c>
      <c r="I172" s="211">
        <f t="shared" si="6"/>
        <v>461.40330258749992</v>
      </c>
      <c r="J172" s="32"/>
    </row>
    <row r="173" spans="1:10" ht="15" customHeight="1" x14ac:dyDescent="0.25">
      <c r="A173" s="32" t="str">
        <f t="shared" si="7"/>
        <v/>
      </c>
      <c r="B173" s="68" t="s">
        <v>141</v>
      </c>
      <c r="C173" s="69" t="s">
        <v>417</v>
      </c>
      <c r="D173" s="69" t="s">
        <v>330</v>
      </c>
      <c r="E173" s="69" t="s">
        <v>179</v>
      </c>
      <c r="F173" s="180">
        <f>IF(ISBLANK(B173),"",IF(TYPE(IF(ISBLANK(D173),"",VLOOKUP(D173,'Material Rates'!$B$23:$J$169,9,FALSE)))=1,IF(ISBLANK(D173),"",VLOOKUP(D173,'Material Rates'!$B$23:$J$169,9,FALSE)),5/0))</f>
        <v>3.4</v>
      </c>
      <c r="G173" s="70">
        <v>5.4125674658117973</v>
      </c>
      <c r="H173" s="71">
        <f t="shared" si="8"/>
        <v>18.402729383760111</v>
      </c>
      <c r="I173" s="211">
        <f t="shared" si="6"/>
        <v>23.923548198888142</v>
      </c>
      <c r="J173" s="32"/>
    </row>
    <row r="174" spans="1:10" ht="15" customHeight="1" x14ac:dyDescent="0.25">
      <c r="A174" s="32" t="str">
        <f t="shared" si="7"/>
        <v/>
      </c>
      <c r="B174" s="68" t="s">
        <v>142</v>
      </c>
      <c r="C174" s="69" t="s">
        <v>418</v>
      </c>
      <c r="D174" s="69" t="s">
        <v>372</v>
      </c>
      <c r="E174" s="69" t="s">
        <v>373</v>
      </c>
      <c r="F174" s="180">
        <f>IF(ISBLANK(B174),"",IF(TYPE(IF(ISBLANK(D174),"",VLOOKUP(D174,'Material Rates'!$B$23:$J$169,9,FALSE)))=1,IF(ISBLANK(D174),"",VLOOKUP(D174,'Material Rates'!$B$23:$J$169,9,FALSE)),5/0))</f>
        <v>3.4</v>
      </c>
      <c r="G174" s="70">
        <v>1.611855</v>
      </c>
      <c r="H174" s="71">
        <f t="shared" si="8"/>
        <v>5.4803069999999998</v>
      </c>
      <c r="I174" s="211">
        <f t="shared" si="6"/>
        <v>7.1243990999999998</v>
      </c>
      <c r="J174" s="32"/>
    </row>
    <row r="175" spans="1:10" ht="15" customHeight="1" x14ac:dyDescent="0.25">
      <c r="A175" s="32" t="str">
        <f t="shared" si="7"/>
        <v/>
      </c>
      <c r="B175" s="68" t="s">
        <v>142</v>
      </c>
      <c r="C175" s="69" t="s">
        <v>419</v>
      </c>
      <c r="D175" s="69" t="s">
        <v>420</v>
      </c>
      <c r="E175" s="69" t="s">
        <v>297</v>
      </c>
      <c r="F175" s="180">
        <f>IF(ISBLANK(B175),"",IF(TYPE(IF(ISBLANK(D175),"",VLOOKUP(D175,'Material Rates'!$B$23:$J$169,9,FALSE)))=1,IF(ISBLANK(D175),"",VLOOKUP(D175,'Material Rates'!$B$23:$J$169,9,FALSE)),5/0))</f>
        <v>6.5</v>
      </c>
      <c r="G175" s="70">
        <v>0.129</v>
      </c>
      <c r="H175" s="71">
        <f t="shared" si="8"/>
        <v>0.83850000000000002</v>
      </c>
      <c r="I175" s="211">
        <f t="shared" si="6"/>
        <v>1.09005</v>
      </c>
      <c r="J175" s="32"/>
    </row>
    <row r="176" spans="1:10" ht="15" customHeight="1" x14ac:dyDescent="0.25">
      <c r="A176" s="32" t="str">
        <f t="shared" si="7"/>
        <v/>
      </c>
      <c r="B176" s="68" t="s">
        <v>142</v>
      </c>
      <c r="C176" s="69" t="s">
        <v>421</v>
      </c>
      <c r="D176" s="69" t="s">
        <v>422</v>
      </c>
      <c r="E176" s="69" t="s">
        <v>297</v>
      </c>
      <c r="F176" s="180">
        <f>IF(ISBLANK(B176),"",IF(TYPE(IF(ISBLANK(D176),"",VLOOKUP(D176,'Material Rates'!$B$23:$J$169,9,FALSE)))=1,IF(ISBLANK(D176),"",VLOOKUP(D176,'Material Rates'!$B$23:$J$169,9,FALSE)),5/0))</f>
        <v>6.5</v>
      </c>
      <c r="G176" s="70">
        <v>6.4500000000000002E-2</v>
      </c>
      <c r="H176" s="71">
        <f t="shared" si="8"/>
        <v>0.41925000000000001</v>
      </c>
      <c r="I176" s="211">
        <f t="shared" si="6"/>
        <v>0.54502499999999998</v>
      </c>
      <c r="J176" s="32"/>
    </row>
    <row r="177" spans="1:10" ht="15" customHeight="1" x14ac:dyDescent="0.25">
      <c r="A177" s="32" t="str">
        <f t="shared" si="7"/>
        <v/>
      </c>
      <c r="B177" s="68" t="s">
        <v>142</v>
      </c>
      <c r="C177" s="69" t="s">
        <v>423</v>
      </c>
      <c r="D177" s="69" t="s">
        <v>424</v>
      </c>
      <c r="E177" s="69" t="s">
        <v>215</v>
      </c>
      <c r="F177" s="180">
        <f>IF(ISBLANK(B177),"",IF(TYPE(IF(ISBLANK(D177),"",VLOOKUP(D177,'Material Rates'!$B$23:$J$169,9,FALSE)))=1,IF(ISBLANK(D177),"",VLOOKUP(D177,'Material Rates'!$B$23:$J$169,9,FALSE)),5/0))</f>
        <v>74</v>
      </c>
      <c r="G177" s="70">
        <v>0.20424999999999999</v>
      </c>
      <c r="H177" s="71">
        <f t="shared" si="8"/>
        <v>15.1145</v>
      </c>
      <c r="I177" s="211">
        <f t="shared" si="6"/>
        <v>19.648849999999999</v>
      </c>
      <c r="J177" s="32"/>
    </row>
    <row r="178" spans="1:10" ht="15" customHeight="1" x14ac:dyDescent="0.25">
      <c r="A178" s="32" t="str">
        <f t="shared" si="7"/>
        <v/>
      </c>
      <c r="B178" s="68" t="s">
        <v>142</v>
      </c>
      <c r="C178" s="69" t="s">
        <v>312</v>
      </c>
      <c r="D178" s="69" t="s">
        <v>425</v>
      </c>
      <c r="E178" s="69" t="s">
        <v>179</v>
      </c>
      <c r="F178" s="180">
        <f>IF(ISBLANK(B178),"",IF(TYPE(IF(ISBLANK(D178),"",VLOOKUP(D178,'Material Rates'!$B$23:$J$169,9,FALSE)))=1,IF(ISBLANK(D178),"",VLOOKUP(D178,'Material Rates'!$B$23:$J$169,9,FALSE)),5/0))</f>
        <v>376</v>
      </c>
      <c r="G178" s="70">
        <v>2</v>
      </c>
      <c r="H178" s="71">
        <f t="shared" si="8"/>
        <v>752</v>
      </c>
      <c r="I178" s="211">
        <f t="shared" si="6"/>
        <v>977.6</v>
      </c>
      <c r="J178" s="32"/>
    </row>
    <row r="179" spans="1:10" ht="15" customHeight="1" x14ac:dyDescent="0.25">
      <c r="A179" s="32" t="str">
        <f t="shared" si="7"/>
        <v/>
      </c>
      <c r="B179" s="68" t="s">
        <v>142</v>
      </c>
      <c r="C179" s="69" t="s">
        <v>312</v>
      </c>
      <c r="D179" s="69" t="s">
        <v>426</v>
      </c>
      <c r="E179" s="69" t="s">
        <v>179</v>
      </c>
      <c r="F179" s="180">
        <f>IF(ISBLANK(B179),"",IF(TYPE(IF(ISBLANK(D179),"",VLOOKUP(D179,'Material Rates'!$B$23:$J$169,9,FALSE)))=1,IF(ISBLANK(D179),"",VLOOKUP(D179,'Material Rates'!$B$23:$J$169,9,FALSE)),5/0))</f>
        <v>349</v>
      </c>
      <c r="G179" s="70">
        <v>2</v>
      </c>
      <c r="H179" s="71">
        <f t="shared" si="8"/>
        <v>698</v>
      </c>
      <c r="I179" s="211">
        <f t="shared" si="6"/>
        <v>907.4</v>
      </c>
      <c r="J179" s="32"/>
    </row>
    <row r="180" spans="1:10" ht="15" customHeight="1" x14ac:dyDescent="0.25">
      <c r="A180" s="32" t="str">
        <f t="shared" si="7"/>
        <v/>
      </c>
      <c r="B180" s="68" t="s">
        <v>142</v>
      </c>
      <c r="C180" s="69" t="s">
        <v>312</v>
      </c>
      <c r="D180" s="69" t="s">
        <v>427</v>
      </c>
      <c r="E180" s="69" t="s">
        <v>253</v>
      </c>
      <c r="F180" s="180">
        <f>IF(ISBLANK(B180),"",IF(TYPE(IF(ISBLANK(D180),"",VLOOKUP(D180,'Material Rates'!$B$23:$J$169,9,FALSE)))=1,IF(ISBLANK(D180),"",VLOOKUP(D180,'Material Rates'!$B$23:$J$169,9,FALSE)),5/0))</f>
        <v>226</v>
      </c>
      <c r="G180" s="70">
        <v>2</v>
      </c>
      <c r="H180" s="71">
        <f t="shared" si="8"/>
        <v>452</v>
      </c>
      <c r="I180" s="211">
        <f t="shared" si="6"/>
        <v>587.6</v>
      </c>
      <c r="J180" s="32"/>
    </row>
    <row r="181" spans="1:10" ht="15" customHeight="1" x14ac:dyDescent="0.25">
      <c r="A181" s="32" t="str">
        <f t="shared" si="7"/>
        <v/>
      </c>
      <c r="B181" s="68" t="s">
        <v>142</v>
      </c>
      <c r="C181" s="69" t="s">
        <v>312</v>
      </c>
      <c r="D181" s="69" t="s">
        <v>428</v>
      </c>
      <c r="E181" s="69" t="s">
        <v>253</v>
      </c>
      <c r="F181" s="180">
        <f>IF(ISBLANK(B181),"",IF(TYPE(IF(ISBLANK(D181),"",VLOOKUP(D181,'Material Rates'!$B$23:$J$169,9,FALSE)))=1,IF(ISBLANK(D181),"",VLOOKUP(D181,'Material Rates'!$B$23:$J$169,9,FALSE)),5/0))</f>
        <v>146</v>
      </c>
      <c r="G181" s="70">
        <v>1</v>
      </c>
      <c r="H181" s="71">
        <f t="shared" si="8"/>
        <v>146</v>
      </c>
      <c r="I181" s="211">
        <f t="shared" si="6"/>
        <v>189.8</v>
      </c>
      <c r="J181" s="32"/>
    </row>
    <row r="182" spans="1:10" ht="15" customHeight="1" x14ac:dyDescent="0.25">
      <c r="A182" s="32" t="str">
        <f t="shared" si="7"/>
        <v/>
      </c>
      <c r="B182" s="68" t="s">
        <v>142</v>
      </c>
      <c r="C182" s="69" t="s">
        <v>429</v>
      </c>
      <c r="D182" s="69" t="s">
        <v>372</v>
      </c>
      <c r="E182" s="69" t="s">
        <v>373</v>
      </c>
      <c r="F182" s="180">
        <f>IF(ISBLANK(B182),"",IF(TYPE(IF(ISBLANK(D182),"",VLOOKUP(D182,'Material Rates'!$B$23:$J$169,9,FALSE)))=1,IF(ISBLANK(D182),"",VLOOKUP(D182,'Material Rates'!$B$23:$J$169,9,FALSE)),5/0))</f>
        <v>3.4</v>
      </c>
      <c r="G182" s="70">
        <v>3.5818999999999996</v>
      </c>
      <c r="H182" s="71">
        <f t="shared" si="8"/>
        <v>12.178459999999998</v>
      </c>
      <c r="I182" s="211">
        <f t="shared" si="6"/>
        <v>15.831997999999997</v>
      </c>
      <c r="J182" s="32"/>
    </row>
    <row r="183" spans="1:10" ht="15" customHeight="1" x14ac:dyDescent="0.25">
      <c r="A183" s="32" t="str">
        <f t="shared" si="7"/>
        <v/>
      </c>
      <c r="B183" s="68" t="s">
        <v>142</v>
      </c>
      <c r="C183" s="69" t="s">
        <v>430</v>
      </c>
      <c r="D183" s="69" t="s">
        <v>420</v>
      </c>
      <c r="E183" s="69" t="s">
        <v>297</v>
      </c>
      <c r="F183" s="180">
        <f>IF(ISBLANK(B183),"",IF(TYPE(IF(ISBLANK(D183),"",VLOOKUP(D183,'Material Rates'!$B$23:$J$169,9,FALSE)))=1,IF(ISBLANK(D183),"",VLOOKUP(D183,'Material Rates'!$B$23:$J$169,9,FALSE)),5/0))</f>
        <v>6.5</v>
      </c>
      <c r="G183" s="70">
        <v>0.58050000000000002</v>
      </c>
      <c r="H183" s="71">
        <f t="shared" si="8"/>
        <v>3.77325</v>
      </c>
      <c r="I183" s="211">
        <f t="shared" si="6"/>
        <v>4.9052249999999997</v>
      </c>
      <c r="J183" s="32"/>
    </row>
    <row r="184" spans="1:10" ht="15" customHeight="1" x14ac:dyDescent="0.25">
      <c r="A184" s="32" t="str">
        <f t="shared" si="7"/>
        <v/>
      </c>
      <c r="B184" s="68" t="s">
        <v>142</v>
      </c>
      <c r="C184" s="69" t="s">
        <v>431</v>
      </c>
      <c r="D184" s="69" t="s">
        <v>432</v>
      </c>
      <c r="E184" s="69" t="s">
        <v>433</v>
      </c>
      <c r="F184" s="180">
        <f>IF(ISBLANK(B184),"",IF(TYPE(IF(ISBLANK(D184),"",VLOOKUP(D184,'Material Rates'!$B$23:$J$169,9,FALSE)))=1,IF(ISBLANK(D184),"",VLOOKUP(D184,'Material Rates'!$B$23:$J$169,9,FALSE)),5/0))</f>
        <v>5.5</v>
      </c>
      <c r="G184" s="70">
        <v>11.18</v>
      </c>
      <c r="H184" s="71">
        <f t="shared" si="8"/>
        <v>61.489999999999995</v>
      </c>
      <c r="I184" s="211">
        <f t="shared" si="6"/>
        <v>79.936999999999998</v>
      </c>
      <c r="J184" s="32"/>
    </row>
    <row r="185" spans="1:10" ht="15" customHeight="1" x14ac:dyDescent="0.25">
      <c r="A185" s="32" t="str">
        <f t="shared" si="7"/>
        <v/>
      </c>
      <c r="B185" s="68" t="s">
        <v>142</v>
      </c>
      <c r="C185" s="69" t="s">
        <v>431</v>
      </c>
      <c r="D185" s="69" t="s">
        <v>434</v>
      </c>
      <c r="E185" s="69" t="s">
        <v>179</v>
      </c>
      <c r="F185" s="180">
        <f>IF(ISBLANK(B185),"",IF(TYPE(IF(ISBLANK(D185),"",VLOOKUP(D185,'Material Rates'!$B$23:$J$169,9,FALSE)))=1,IF(ISBLANK(D185),"",VLOOKUP(D185,'Material Rates'!$B$23:$J$169,9,FALSE)),5/0))</f>
        <v>47</v>
      </c>
      <c r="G185" s="70">
        <v>1.075</v>
      </c>
      <c r="H185" s="71">
        <f t="shared" si="8"/>
        <v>50.524999999999999</v>
      </c>
      <c r="I185" s="211">
        <f t="shared" si="6"/>
        <v>65.682500000000005</v>
      </c>
      <c r="J185" s="32"/>
    </row>
    <row r="186" spans="1:10" ht="15" customHeight="1" x14ac:dyDescent="0.25">
      <c r="A186" s="32" t="str">
        <f t="shared" si="7"/>
        <v/>
      </c>
      <c r="B186" s="68" t="s">
        <v>142</v>
      </c>
      <c r="C186" s="69" t="s">
        <v>431</v>
      </c>
      <c r="D186" s="69" t="s">
        <v>435</v>
      </c>
      <c r="E186" s="69" t="s">
        <v>179</v>
      </c>
      <c r="F186" s="180">
        <f>IF(ISBLANK(B186),"",IF(TYPE(IF(ISBLANK(D186),"",VLOOKUP(D186,'Material Rates'!$B$23:$J$169,9,FALSE)))=1,IF(ISBLANK(D186),"",VLOOKUP(D186,'Material Rates'!$B$23:$J$169,9,FALSE)),5/0))</f>
        <v>31</v>
      </c>
      <c r="G186" s="70">
        <v>3.2250000000000001</v>
      </c>
      <c r="H186" s="71">
        <f t="shared" si="8"/>
        <v>99.975000000000009</v>
      </c>
      <c r="I186" s="211">
        <f t="shared" si="6"/>
        <v>129.9675</v>
      </c>
      <c r="J186" s="32"/>
    </row>
    <row r="187" spans="1:10" ht="15" customHeight="1" x14ac:dyDescent="0.25">
      <c r="A187" s="32" t="str">
        <f t="shared" si="7"/>
        <v/>
      </c>
      <c r="B187" s="68" t="s">
        <v>142</v>
      </c>
      <c r="C187" s="69" t="s">
        <v>436</v>
      </c>
      <c r="D187" s="69" t="s">
        <v>437</v>
      </c>
      <c r="E187" s="69" t="s">
        <v>297</v>
      </c>
      <c r="F187" s="180">
        <f>IF(ISBLANK(B187),"",IF(TYPE(IF(ISBLANK(D187),"",VLOOKUP(D187,'Material Rates'!$B$23:$J$169,9,FALSE)))=1,IF(ISBLANK(D187),"",VLOOKUP(D187,'Material Rates'!$B$23:$J$169,9,FALSE)),5/0))</f>
        <v>194</v>
      </c>
      <c r="G187" s="70">
        <v>3.2249999999999996E-3</v>
      </c>
      <c r="H187" s="71">
        <f t="shared" si="8"/>
        <v>0.62564999999999993</v>
      </c>
      <c r="I187" s="211">
        <f t="shared" si="6"/>
        <v>0.81334499999999987</v>
      </c>
      <c r="J187" s="32"/>
    </row>
    <row r="188" spans="1:10" ht="15" customHeight="1" x14ac:dyDescent="0.25">
      <c r="A188" s="32" t="str">
        <f t="shared" si="7"/>
        <v/>
      </c>
      <c r="B188" s="68" t="s">
        <v>142</v>
      </c>
      <c r="C188" s="69" t="s">
        <v>438</v>
      </c>
      <c r="D188" s="69" t="s">
        <v>437</v>
      </c>
      <c r="E188" s="69" t="s">
        <v>297</v>
      </c>
      <c r="F188" s="180">
        <f>IF(ISBLANK(B188),"",IF(TYPE(IF(ISBLANK(D188),"",VLOOKUP(D188,'Material Rates'!$B$23:$J$169,9,FALSE)))=1,IF(ISBLANK(D188),"",VLOOKUP(D188,'Material Rates'!$B$23:$J$169,9,FALSE)),5/0))</f>
        <v>194</v>
      </c>
      <c r="G188" s="70">
        <v>1.5479999999999999E-2</v>
      </c>
      <c r="H188" s="71">
        <f t="shared" si="8"/>
        <v>3.00312</v>
      </c>
      <c r="I188" s="211">
        <f t="shared" si="6"/>
        <v>3.9040559999999997</v>
      </c>
      <c r="J188" s="32"/>
    </row>
    <row r="189" spans="1:10" ht="15" customHeight="1" x14ac:dyDescent="0.25">
      <c r="A189" s="32" t="str">
        <f t="shared" si="7"/>
        <v/>
      </c>
      <c r="B189" s="68" t="s">
        <v>142</v>
      </c>
      <c r="C189" s="69" t="s">
        <v>439</v>
      </c>
      <c r="D189" s="69" t="s">
        <v>420</v>
      </c>
      <c r="E189" s="69" t="s">
        <v>297</v>
      </c>
      <c r="F189" s="180">
        <f>IF(ISBLANK(B189),"",IF(TYPE(IF(ISBLANK(D189),"",VLOOKUP(D189,'Material Rates'!$B$23:$J$169,9,FALSE)))=1,IF(ISBLANK(D189),"",VLOOKUP(D189,'Material Rates'!$B$23:$J$169,9,FALSE)),5/0))</f>
        <v>6.5</v>
      </c>
      <c r="G189" s="70">
        <v>0.29025000000000001</v>
      </c>
      <c r="H189" s="71">
        <f t="shared" si="8"/>
        <v>1.886625</v>
      </c>
      <c r="I189" s="211">
        <f t="shared" si="6"/>
        <v>2.4526124999999999</v>
      </c>
      <c r="J189" s="32"/>
    </row>
    <row r="190" spans="1:10" ht="15" customHeight="1" x14ac:dyDescent="0.25">
      <c r="A190" s="32" t="str">
        <f t="shared" si="7"/>
        <v/>
      </c>
      <c r="B190" s="68" t="s">
        <v>142</v>
      </c>
      <c r="C190" s="69" t="s">
        <v>440</v>
      </c>
      <c r="D190" s="69" t="s">
        <v>441</v>
      </c>
      <c r="E190" s="69" t="s">
        <v>246</v>
      </c>
      <c r="F190" s="180">
        <f>IF(ISBLANK(B190),"",IF(TYPE(IF(ISBLANK(D190),"",VLOOKUP(D190,'Material Rates'!$B$23:$J$169,9,FALSE)))=1,IF(ISBLANK(D190),"",VLOOKUP(D190,'Material Rates'!$B$23:$J$169,9,FALSE)),5/0))</f>
        <v>6.7</v>
      </c>
      <c r="G190" s="70">
        <v>9.6212500000000016</v>
      </c>
      <c r="H190" s="71">
        <f t="shared" si="8"/>
        <v>64.462375000000009</v>
      </c>
      <c r="I190" s="211">
        <f t="shared" si="6"/>
        <v>83.801087500000008</v>
      </c>
      <c r="J190" s="32"/>
    </row>
    <row r="191" spans="1:10" ht="15" customHeight="1" x14ac:dyDescent="0.25">
      <c r="A191" s="32" t="str">
        <f t="shared" si="7"/>
        <v/>
      </c>
      <c r="B191" s="68" t="s">
        <v>142</v>
      </c>
      <c r="C191" s="69" t="s">
        <v>442</v>
      </c>
      <c r="D191" s="69" t="s">
        <v>346</v>
      </c>
      <c r="E191" s="69" t="s">
        <v>246</v>
      </c>
      <c r="F191" s="180">
        <f>IF(ISBLANK(B191),"",IF(TYPE(IF(ISBLANK(D191),"",VLOOKUP(D191,'Material Rates'!$B$23:$J$169,9,FALSE)))=1,IF(ISBLANK(D191),"",VLOOKUP(D191,'Material Rates'!$B$23:$J$169,9,FALSE)),5/0))</f>
        <v>2.4</v>
      </c>
      <c r="G191" s="70">
        <v>118.25</v>
      </c>
      <c r="H191" s="71">
        <f t="shared" si="8"/>
        <v>283.8</v>
      </c>
      <c r="I191" s="211">
        <f t="shared" si="6"/>
        <v>368.94</v>
      </c>
      <c r="J191" s="32"/>
    </row>
    <row r="192" spans="1:10" ht="15" customHeight="1" x14ac:dyDescent="0.25">
      <c r="A192" s="32" t="str">
        <f t="shared" si="7"/>
        <v/>
      </c>
      <c r="B192" s="68" t="s">
        <v>142</v>
      </c>
      <c r="C192" s="69" t="s">
        <v>443</v>
      </c>
      <c r="D192" s="69" t="s">
        <v>346</v>
      </c>
      <c r="E192" s="69" t="s">
        <v>246</v>
      </c>
      <c r="F192" s="180">
        <f>IF(ISBLANK(B192),"",IF(TYPE(IF(ISBLANK(D192),"",VLOOKUP(D192,'Material Rates'!$B$23:$J$169,9,FALSE)))=1,IF(ISBLANK(D192),"",VLOOKUP(D192,'Material Rates'!$B$23:$J$169,9,FALSE)),5/0))</f>
        <v>2.4</v>
      </c>
      <c r="G192" s="70">
        <v>27.305</v>
      </c>
      <c r="H192" s="71">
        <f t="shared" si="8"/>
        <v>65.531999999999996</v>
      </c>
      <c r="I192" s="211">
        <f t="shared" si="6"/>
        <v>85.191599999999994</v>
      </c>
      <c r="J192" s="32"/>
    </row>
    <row r="193" spans="1:10" ht="15" customHeight="1" x14ac:dyDescent="0.25">
      <c r="A193" s="32" t="str">
        <f t="shared" si="7"/>
        <v/>
      </c>
      <c r="B193" s="68" t="s">
        <v>142</v>
      </c>
      <c r="C193" s="69" t="s">
        <v>444</v>
      </c>
      <c r="D193" s="69" t="s">
        <v>346</v>
      </c>
      <c r="E193" s="69" t="s">
        <v>246</v>
      </c>
      <c r="F193" s="180">
        <f>IF(ISBLANK(B193),"",IF(TYPE(IF(ISBLANK(D193),"",VLOOKUP(D193,'Material Rates'!$B$23:$J$169,9,FALSE)))=1,IF(ISBLANK(D193),"",VLOOKUP(D193,'Material Rates'!$B$23:$J$169,9,FALSE)),5/0))</f>
        <v>2.4</v>
      </c>
      <c r="G193" s="70">
        <v>19.995000000000001</v>
      </c>
      <c r="H193" s="71">
        <f t="shared" si="8"/>
        <v>47.988</v>
      </c>
      <c r="I193" s="211">
        <f t="shared" si="6"/>
        <v>62.384399999999999</v>
      </c>
      <c r="J193" s="32"/>
    </row>
    <row r="194" spans="1:10" ht="15" customHeight="1" x14ac:dyDescent="0.25">
      <c r="A194" s="32" t="str">
        <f t="shared" si="7"/>
        <v/>
      </c>
      <c r="B194" s="68" t="s">
        <v>142</v>
      </c>
      <c r="C194" s="69" t="s">
        <v>445</v>
      </c>
      <c r="D194" s="69" t="s">
        <v>346</v>
      </c>
      <c r="E194" s="69" t="s">
        <v>246</v>
      </c>
      <c r="F194" s="180">
        <f>IF(ISBLANK(B194),"",IF(TYPE(IF(ISBLANK(D194),"",VLOOKUP(D194,'Material Rates'!$B$23:$J$169,9,FALSE)))=1,IF(ISBLANK(D194),"",VLOOKUP(D194,'Material Rates'!$B$23:$J$169,9,FALSE)),5/0))</f>
        <v>2.4</v>
      </c>
      <c r="G194" s="70">
        <v>16.34</v>
      </c>
      <c r="H194" s="71">
        <f t="shared" si="8"/>
        <v>39.216000000000001</v>
      </c>
      <c r="I194" s="211">
        <f t="shared" si="6"/>
        <v>50.980800000000002</v>
      </c>
      <c r="J194" s="32"/>
    </row>
    <row r="195" spans="1:10" ht="15" customHeight="1" x14ac:dyDescent="0.25">
      <c r="A195" s="32" t="str">
        <f t="shared" si="7"/>
        <v/>
      </c>
      <c r="B195" s="68" t="s">
        <v>142</v>
      </c>
      <c r="C195" s="69" t="s">
        <v>446</v>
      </c>
      <c r="D195" s="69" t="s">
        <v>296</v>
      </c>
      <c r="E195" s="69" t="s">
        <v>297</v>
      </c>
      <c r="F195" s="180">
        <f>IF(ISBLANK(B195),"",IF(TYPE(IF(ISBLANK(D195),"",VLOOKUP(D195,'Material Rates'!$B$23:$J$169,9,FALSE)))=1,IF(ISBLANK(D195),"",VLOOKUP(D195,'Material Rates'!$B$23:$J$169,9,FALSE)),5/0))</f>
        <v>54</v>
      </c>
      <c r="G195" s="70">
        <v>0.77722499999999994</v>
      </c>
      <c r="H195" s="71">
        <f t="shared" si="8"/>
        <v>41.970149999999997</v>
      </c>
      <c r="I195" s="211">
        <f t="shared" si="6"/>
        <v>54.561194999999998</v>
      </c>
      <c r="J195" s="32"/>
    </row>
    <row r="196" spans="1:10" ht="15" customHeight="1" x14ac:dyDescent="0.25">
      <c r="A196" s="32" t="str">
        <f t="shared" si="7"/>
        <v/>
      </c>
      <c r="B196" s="68" t="s">
        <v>142</v>
      </c>
      <c r="C196" s="69" t="s">
        <v>447</v>
      </c>
      <c r="D196" s="69" t="s">
        <v>334</v>
      </c>
      <c r="E196" s="69" t="s">
        <v>297</v>
      </c>
      <c r="F196" s="180">
        <f>IF(ISBLANK(B196),"",IF(TYPE(IF(ISBLANK(D196),"",VLOOKUP(D196,'Material Rates'!$B$23:$J$169,9,FALSE)))=1,IF(ISBLANK(D196),"",VLOOKUP(D196,'Material Rates'!$B$23:$J$169,9,FALSE)),5/0))</f>
        <v>75</v>
      </c>
      <c r="G196" s="70">
        <v>0.18614700000000001</v>
      </c>
      <c r="H196" s="71">
        <f t="shared" si="8"/>
        <v>13.961025000000001</v>
      </c>
      <c r="I196" s="211">
        <f t="shared" si="6"/>
        <v>18.1493325</v>
      </c>
      <c r="J196" s="32"/>
    </row>
    <row r="197" spans="1:10" ht="15" customHeight="1" x14ac:dyDescent="0.25">
      <c r="A197" s="32" t="str">
        <f t="shared" si="7"/>
        <v/>
      </c>
      <c r="B197" s="68" t="s">
        <v>142</v>
      </c>
      <c r="C197" s="69" t="s">
        <v>448</v>
      </c>
      <c r="D197" s="69" t="s">
        <v>449</v>
      </c>
      <c r="E197" s="69" t="s">
        <v>215</v>
      </c>
      <c r="F197" s="180">
        <f>IF(ISBLANK(B197),"",IF(TYPE(IF(ISBLANK(D197),"",VLOOKUP(D197,'Material Rates'!$B$23:$J$169,9,FALSE)))=1,IF(ISBLANK(D197),"",VLOOKUP(D197,'Material Rates'!$B$23:$J$169,9,FALSE)),5/0))</f>
        <v>9.5</v>
      </c>
      <c r="G197" s="70">
        <v>16.158490335</v>
      </c>
      <c r="H197" s="71">
        <f t="shared" si="8"/>
        <v>153.50565818249999</v>
      </c>
      <c r="I197" s="211">
        <f t="shared" si="6"/>
        <v>199.55735563724997</v>
      </c>
      <c r="J197" s="32"/>
    </row>
    <row r="198" spans="1:10" ht="15" customHeight="1" x14ac:dyDescent="0.25">
      <c r="A198" s="32" t="str">
        <f t="shared" si="7"/>
        <v/>
      </c>
      <c r="B198" s="68" t="s">
        <v>143</v>
      </c>
      <c r="C198" s="69" t="s">
        <v>450</v>
      </c>
      <c r="D198" s="69" t="s">
        <v>451</v>
      </c>
      <c r="E198" s="69" t="s">
        <v>179</v>
      </c>
      <c r="F198" s="180">
        <f>IF(ISBLANK(B198),"",IF(TYPE(IF(ISBLANK(D198),"",VLOOKUP(D198,'Material Rates'!$B$23:$J$169,9,FALSE)))=1,IF(ISBLANK(D198),"",VLOOKUP(D198,'Material Rates'!$B$23:$J$169,9,FALSE)),5/0))</f>
        <v>2.1</v>
      </c>
      <c r="G198" s="70">
        <v>4.9935899999999993</v>
      </c>
      <c r="H198" s="71">
        <f t="shared" si="8"/>
        <v>10.486538999999999</v>
      </c>
      <c r="I198" s="211">
        <f t="shared" si="6"/>
        <v>13.632500699999998</v>
      </c>
      <c r="J198" s="32"/>
    </row>
    <row r="199" spans="1:10" ht="15" customHeight="1" x14ac:dyDescent="0.25">
      <c r="A199" s="32" t="str">
        <f t="shared" si="7"/>
        <v/>
      </c>
      <c r="B199" s="68" t="s">
        <v>143</v>
      </c>
      <c r="C199" s="69" t="s">
        <v>452</v>
      </c>
      <c r="D199" s="69" t="s">
        <v>451</v>
      </c>
      <c r="E199" s="69" t="s">
        <v>179</v>
      </c>
      <c r="F199" s="180">
        <f>IF(ISBLANK(B199),"",IF(TYPE(IF(ISBLANK(D199),"",VLOOKUP(D199,'Material Rates'!$B$23:$J$169,9,FALSE)))=1,IF(ISBLANK(D199),"",VLOOKUP(D199,'Material Rates'!$B$23:$J$169,9,FALSE)),5/0))</f>
        <v>2.1</v>
      </c>
      <c r="G199" s="70">
        <v>16.705500000000001</v>
      </c>
      <c r="H199" s="71">
        <f t="shared" si="8"/>
        <v>35.08155</v>
      </c>
      <c r="I199" s="211">
        <f t="shared" si="6"/>
        <v>45.606014999999999</v>
      </c>
      <c r="J199" s="32"/>
    </row>
    <row r="200" spans="1:10" ht="15" customHeight="1" x14ac:dyDescent="0.25">
      <c r="A200" s="32" t="str">
        <f t="shared" si="7"/>
        <v/>
      </c>
      <c r="B200" s="68" t="s">
        <v>143</v>
      </c>
      <c r="C200" s="69" t="s">
        <v>453</v>
      </c>
      <c r="D200" s="69" t="s">
        <v>454</v>
      </c>
      <c r="E200" s="69" t="s">
        <v>179</v>
      </c>
      <c r="F200" s="180">
        <f>IF(ISBLANK(B200),"",IF(TYPE(IF(ISBLANK(D200),"",VLOOKUP(D200,'Material Rates'!$B$23:$J$169,9,FALSE)))=1,IF(ISBLANK(D200),"",VLOOKUP(D200,'Material Rates'!$B$23:$J$169,9,FALSE)),5/0))</f>
        <v>7.1</v>
      </c>
      <c r="G200" s="70">
        <v>7.5686763899999994</v>
      </c>
      <c r="H200" s="71">
        <f t="shared" si="8"/>
        <v>53.737602368999994</v>
      </c>
      <c r="I200" s="211">
        <f t="shared" si="6"/>
        <v>69.858883079699993</v>
      </c>
      <c r="J200" s="32"/>
    </row>
    <row r="201" spans="1:10" ht="15" customHeight="1" x14ac:dyDescent="0.25">
      <c r="A201" s="32" t="str">
        <f t="shared" si="7"/>
        <v/>
      </c>
      <c r="B201" s="68" t="s">
        <v>143</v>
      </c>
      <c r="C201" s="69" t="s">
        <v>455</v>
      </c>
      <c r="D201" s="69" t="s">
        <v>456</v>
      </c>
      <c r="E201" s="69" t="s">
        <v>215</v>
      </c>
      <c r="F201" s="180">
        <f>IF(ISBLANK(B201),"",IF(TYPE(IF(ISBLANK(D201),"",VLOOKUP(D201,'Material Rates'!$B$23:$J$169,9,FALSE)))=1,IF(ISBLANK(D201),"",VLOOKUP(D201,'Material Rates'!$B$23:$J$169,9,FALSE)),5/0))</f>
        <v>6.5</v>
      </c>
      <c r="G201" s="70">
        <v>29.804643749999997</v>
      </c>
      <c r="H201" s="71">
        <f t="shared" si="8"/>
        <v>193.73018437499996</v>
      </c>
      <c r="I201" s="211">
        <f t="shared" si="6"/>
        <v>251.84923968749996</v>
      </c>
      <c r="J201" s="32"/>
    </row>
    <row r="202" spans="1:10" ht="15" customHeight="1" x14ac:dyDescent="0.25">
      <c r="A202" s="32" t="str">
        <f t="shared" si="7"/>
        <v/>
      </c>
      <c r="B202" s="68" t="s">
        <v>143</v>
      </c>
      <c r="C202" s="69" t="s">
        <v>457</v>
      </c>
      <c r="D202" s="69" t="s">
        <v>454</v>
      </c>
      <c r="E202" s="69" t="s">
        <v>179</v>
      </c>
      <c r="F202" s="180">
        <f>IF(ISBLANK(B202),"",IF(TYPE(IF(ISBLANK(D202),"",VLOOKUP(D202,'Material Rates'!$B$23:$J$169,9,FALSE)))=1,IF(ISBLANK(D202),"",VLOOKUP(D202,'Material Rates'!$B$23:$J$169,9,FALSE)),5/0))</f>
        <v>7.1</v>
      </c>
      <c r="G202" s="70">
        <v>0.158510814</v>
      </c>
      <c r="H202" s="71">
        <f t="shared" si="8"/>
        <v>1.1254267793999999</v>
      </c>
      <c r="I202" s="211">
        <f t="shared" si="6"/>
        <v>1.4630548132199999</v>
      </c>
      <c r="J202" s="32"/>
    </row>
    <row r="203" spans="1:10" ht="15" customHeight="1" x14ac:dyDescent="0.25">
      <c r="A203" s="32" t="str">
        <f t="shared" si="7"/>
        <v/>
      </c>
      <c r="B203" s="68" t="s">
        <v>143</v>
      </c>
      <c r="C203" s="69" t="s">
        <v>458</v>
      </c>
      <c r="D203" s="69" t="s">
        <v>456</v>
      </c>
      <c r="E203" s="69" t="s">
        <v>215</v>
      </c>
      <c r="F203" s="180">
        <f>IF(ISBLANK(B203),"",IF(TYPE(IF(ISBLANK(D203),"",VLOOKUP(D203,'Material Rates'!$B$23:$J$169,9,FALSE)))=1,IF(ISBLANK(D203),"",VLOOKUP(D203,'Material Rates'!$B$23:$J$169,9,FALSE)),5/0))</f>
        <v>6.5</v>
      </c>
      <c r="G203" s="70">
        <v>0.62419874999999991</v>
      </c>
      <c r="H203" s="71">
        <f t="shared" si="8"/>
        <v>4.0572918749999998</v>
      </c>
      <c r="I203" s="211">
        <f t="shared" si="6"/>
        <v>5.2744794375000001</v>
      </c>
      <c r="J203" s="32"/>
    </row>
    <row r="204" spans="1:10" ht="15" customHeight="1" x14ac:dyDescent="0.25">
      <c r="A204" s="32" t="str">
        <f t="shared" si="7"/>
        <v/>
      </c>
      <c r="B204" s="68" t="s">
        <v>143</v>
      </c>
      <c r="C204" s="69" t="s">
        <v>459</v>
      </c>
      <c r="D204" s="69" t="s">
        <v>456</v>
      </c>
      <c r="E204" s="69" t="s">
        <v>215</v>
      </c>
      <c r="F204" s="180">
        <f>IF(ISBLANK(B204),"",IF(TYPE(IF(ISBLANK(D204),"",VLOOKUP(D204,'Material Rates'!$B$23:$J$169,9,FALSE)))=1,IF(ISBLANK(D204),"",VLOOKUP(D204,'Material Rates'!$B$23:$J$169,9,FALSE)),5/0))</f>
        <v>6.5</v>
      </c>
      <c r="G204" s="70">
        <v>1.4954056249999998</v>
      </c>
      <c r="H204" s="71">
        <f t="shared" si="8"/>
        <v>9.7201365624999987</v>
      </c>
      <c r="I204" s="211">
        <f t="shared" si="6"/>
        <v>12.636177531249999</v>
      </c>
      <c r="J204" s="32"/>
    </row>
    <row r="205" spans="1:10" ht="15" customHeight="1" x14ac:dyDescent="0.25">
      <c r="A205" s="32" t="str">
        <f t="shared" si="7"/>
        <v/>
      </c>
      <c r="B205" s="68" t="s">
        <v>143</v>
      </c>
      <c r="C205" s="69" t="s">
        <v>460</v>
      </c>
      <c r="D205" s="69" t="s">
        <v>461</v>
      </c>
      <c r="E205" s="69" t="s">
        <v>179</v>
      </c>
      <c r="F205" s="180">
        <f>IF(ISBLANK(B205),"",IF(TYPE(IF(ISBLANK(D205),"",VLOOKUP(D205,'Material Rates'!$B$23:$J$169,9,FALSE)))=1,IF(ISBLANK(D205),"",VLOOKUP(D205,'Material Rates'!$B$23:$J$169,9,FALSE)),5/0))</f>
        <v>10</v>
      </c>
      <c r="G205" s="70">
        <v>3.5668499999999999E-2</v>
      </c>
      <c r="H205" s="71">
        <f t="shared" si="8"/>
        <v>0.35668499999999997</v>
      </c>
      <c r="I205" s="211">
        <f t="shared" si="6"/>
        <v>0.46369049999999995</v>
      </c>
      <c r="J205" s="32"/>
    </row>
    <row r="206" spans="1:10" ht="15" customHeight="1" x14ac:dyDescent="0.25">
      <c r="A206" s="32" t="str">
        <f t="shared" si="7"/>
        <v/>
      </c>
      <c r="B206" s="68" t="s">
        <v>143</v>
      </c>
      <c r="C206" s="69" t="s">
        <v>462</v>
      </c>
      <c r="D206" s="69" t="s">
        <v>463</v>
      </c>
      <c r="E206" s="69" t="s">
        <v>179</v>
      </c>
      <c r="F206" s="180">
        <f>IF(ISBLANK(B206),"",IF(TYPE(IF(ISBLANK(D206),"",VLOOKUP(D206,'Material Rates'!$B$23:$J$169,9,FALSE)))=1,IF(ISBLANK(D206),"",VLOOKUP(D206,'Material Rates'!$B$23:$J$169,9,FALSE)),5/0))</f>
        <v>11</v>
      </c>
      <c r="G206" s="70">
        <v>0.21401100000000001</v>
      </c>
      <c r="H206" s="71">
        <f t="shared" si="8"/>
        <v>2.3541210000000001</v>
      </c>
      <c r="I206" s="211">
        <f t="shared" si="6"/>
        <v>3.0603573000000002</v>
      </c>
      <c r="J206" s="32"/>
    </row>
    <row r="207" spans="1:10" ht="15" customHeight="1" x14ac:dyDescent="0.25">
      <c r="A207" s="32" t="str">
        <f t="shared" si="7"/>
        <v/>
      </c>
      <c r="B207" s="68" t="s">
        <v>143</v>
      </c>
      <c r="C207" s="69" t="s">
        <v>464</v>
      </c>
      <c r="D207" s="69" t="s">
        <v>454</v>
      </c>
      <c r="E207" s="69" t="s">
        <v>179</v>
      </c>
      <c r="F207" s="180">
        <f>IF(ISBLANK(B207),"",IF(TYPE(IF(ISBLANK(D207),"",VLOOKUP(D207,'Material Rates'!$B$23:$J$169,9,FALSE)))=1,IF(ISBLANK(D207),"",VLOOKUP(D207,'Material Rates'!$B$23:$J$169,9,FALSE)),5/0))</f>
        <v>7.1</v>
      </c>
      <c r="G207" s="70">
        <v>0.46172604500000003</v>
      </c>
      <c r="H207" s="71">
        <f t="shared" si="8"/>
        <v>3.2782549195000001</v>
      </c>
      <c r="I207" s="211">
        <f t="shared" si="6"/>
        <v>4.26173139535</v>
      </c>
      <c r="J207" s="32"/>
    </row>
    <row r="208" spans="1:10" ht="15" customHeight="1" x14ac:dyDescent="0.25">
      <c r="A208" s="32" t="str">
        <f t="shared" si="7"/>
        <v/>
      </c>
      <c r="B208" s="68" t="s">
        <v>143</v>
      </c>
      <c r="C208" s="69" t="s">
        <v>465</v>
      </c>
      <c r="D208" s="69" t="s">
        <v>456</v>
      </c>
      <c r="E208" s="69" t="s">
        <v>215</v>
      </c>
      <c r="F208" s="180">
        <f>IF(ISBLANK(B208),"",IF(TYPE(IF(ISBLANK(D208),"",VLOOKUP(D208,'Material Rates'!$B$23:$J$169,9,FALSE)))=1,IF(ISBLANK(D208),"",VLOOKUP(D208,'Material Rates'!$B$23:$J$169,9,FALSE)),5/0))</f>
        <v>6.5</v>
      </c>
      <c r="G208" s="70">
        <v>1.8182281250000001</v>
      </c>
      <c r="H208" s="71">
        <f t="shared" si="8"/>
        <v>11.818482812500001</v>
      </c>
      <c r="I208" s="211">
        <f t="shared" si="6"/>
        <v>15.364027656250002</v>
      </c>
      <c r="J208" s="32"/>
    </row>
    <row r="209" spans="1:10" ht="15" customHeight="1" x14ac:dyDescent="0.25">
      <c r="A209" s="32" t="str">
        <f t="shared" si="7"/>
        <v/>
      </c>
      <c r="B209" s="68" t="s">
        <v>143</v>
      </c>
      <c r="C209" s="69" t="s">
        <v>466</v>
      </c>
      <c r="D209" s="69" t="s">
        <v>461</v>
      </c>
      <c r="E209" s="69" t="s">
        <v>179</v>
      </c>
      <c r="F209" s="180">
        <f>IF(ISBLANK(B209),"",IF(TYPE(IF(ISBLANK(D209),"",VLOOKUP(D209,'Material Rates'!$B$23:$J$169,9,FALSE)))=1,IF(ISBLANK(D209),"",VLOOKUP(D209,'Material Rates'!$B$23:$J$169,9,FALSE)),5/0))</f>
        <v>10</v>
      </c>
      <c r="G209" s="70">
        <v>0.10389875000000001</v>
      </c>
      <c r="H209" s="71">
        <f t="shared" si="8"/>
        <v>1.0389875000000002</v>
      </c>
      <c r="I209" s="211">
        <f t="shared" si="6"/>
        <v>1.3506837500000002</v>
      </c>
      <c r="J209" s="32"/>
    </row>
    <row r="210" spans="1:10" ht="15" customHeight="1" x14ac:dyDescent="0.25">
      <c r="A210" s="32" t="str">
        <f t="shared" si="7"/>
        <v/>
      </c>
      <c r="B210" s="68" t="s">
        <v>143</v>
      </c>
      <c r="C210" s="69" t="s">
        <v>467</v>
      </c>
      <c r="D210" s="69" t="s">
        <v>463</v>
      </c>
      <c r="E210" s="69" t="s">
        <v>179</v>
      </c>
      <c r="F210" s="180">
        <f>IF(ISBLANK(B210),"",IF(TYPE(IF(ISBLANK(D210),"",VLOOKUP(D210,'Material Rates'!$B$23:$J$169,9,FALSE)))=1,IF(ISBLANK(D210),"",VLOOKUP(D210,'Material Rates'!$B$23:$J$169,9,FALSE)),5/0))</f>
        <v>11</v>
      </c>
      <c r="G210" s="70">
        <v>0.62339250000000002</v>
      </c>
      <c r="H210" s="71">
        <f t="shared" si="8"/>
        <v>6.8573175000000006</v>
      </c>
      <c r="I210" s="211">
        <f t="shared" si="6"/>
        <v>8.9145127500000001</v>
      </c>
      <c r="J210" s="32"/>
    </row>
    <row r="211" spans="1:10" ht="15" customHeight="1" x14ac:dyDescent="0.25">
      <c r="A211" s="32" t="str">
        <f t="shared" si="7"/>
        <v/>
      </c>
      <c r="B211" s="68" t="s">
        <v>143</v>
      </c>
      <c r="C211" s="69" t="s">
        <v>468</v>
      </c>
      <c r="D211" s="69" t="s">
        <v>463</v>
      </c>
      <c r="E211" s="69" t="s">
        <v>179</v>
      </c>
      <c r="F211" s="180">
        <f>IF(ISBLANK(B211),"",IF(TYPE(IF(ISBLANK(D211),"",VLOOKUP(D211,'Material Rates'!$B$23:$J$169,9,FALSE)))=1,IF(ISBLANK(D211),"",VLOOKUP(D211,'Material Rates'!$B$23:$J$169,9,FALSE)),5/0))</f>
        <v>11</v>
      </c>
      <c r="G211" s="70">
        <v>10.218735000000001</v>
      </c>
      <c r="H211" s="71">
        <f t="shared" si="8"/>
        <v>112.406085</v>
      </c>
      <c r="I211" s="211">
        <f t="shared" si="6"/>
        <v>146.12791050000001</v>
      </c>
      <c r="J211" s="32"/>
    </row>
    <row r="212" spans="1:10" ht="15" customHeight="1" x14ac:dyDescent="0.25">
      <c r="A212" s="32" t="str">
        <f t="shared" si="7"/>
        <v/>
      </c>
      <c r="B212" s="68" t="s">
        <v>143</v>
      </c>
      <c r="C212" s="69" t="s">
        <v>469</v>
      </c>
      <c r="D212" s="69" t="s">
        <v>461</v>
      </c>
      <c r="E212" s="69" t="s">
        <v>179</v>
      </c>
      <c r="F212" s="180">
        <f>IF(ISBLANK(B212),"",IF(TYPE(IF(ISBLANK(D212),"",VLOOKUP(D212,'Material Rates'!$B$23:$J$169,9,FALSE)))=1,IF(ISBLANK(D212),"",VLOOKUP(D212,'Material Rates'!$B$23:$J$169,9,FALSE)),5/0))</f>
        <v>10</v>
      </c>
      <c r="G212" s="70">
        <v>1.7031224999999999</v>
      </c>
      <c r="H212" s="71">
        <f t="shared" si="8"/>
        <v>17.031224999999999</v>
      </c>
      <c r="I212" s="211">
        <f t="shared" si="6"/>
        <v>22.140592499999997</v>
      </c>
      <c r="J212" s="32"/>
    </row>
    <row r="213" spans="1:10" ht="15" customHeight="1" x14ac:dyDescent="0.25">
      <c r="A213" s="32" t="str">
        <f t="shared" si="7"/>
        <v/>
      </c>
      <c r="B213" s="68" t="s">
        <v>143</v>
      </c>
      <c r="C213" s="69" t="s">
        <v>470</v>
      </c>
      <c r="D213" s="69" t="s">
        <v>463</v>
      </c>
      <c r="E213" s="69" t="s">
        <v>179</v>
      </c>
      <c r="F213" s="180">
        <f>IF(ISBLANK(B213),"",IF(TYPE(IF(ISBLANK(D213),"",VLOOKUP(D213,'Material Rates'!$B$23:$J$169,9,FALSE)))=1,IF(ISBLANK(D213),"",VLOOKUP(D213,'Material Rates'!$B$23:$J$169,9,FALSE)),5/0))</f>
        <v>11</v>
      </c>
      <c r="G213" s="70">
        <v>0.51271049999999996</v>
      </c>
      <c r="H213" s="71">
        <f t="shared" si="8"/>
        <v>5.6398154999999992</v>
      </c>
      <c r="I213" s="211">
        <f t="shared" si="6"/>
        <v>7.3317601499999991</v>
      </c>
      <c r="J213" s="32"/>
    </row>
    <row r="214" spans="1:10" ht="15" customHeight="1" x14ac:dyDescent="0.25">
      <c r="A214" s="32" t="str">
        <f t="shared" si="7"/>
        <v/>
      </c>
      <c r="B214" s="68" t="s">
        <v>143</v>
      </c>
      <c r="C214" s="69" t="s">
        <v>471</v>
      </c>
      <c r="D214" s="69" t="s">
        <v>454</v>
      </c>
      <c r="E214" s="69" t="s">
        <v>179</v>
      </c>
      <c r="F214" s="180">
        <f>IF(ISBLANK(B214),"",IF(TYPE(IF(ISBLANK(D214),"",VLOOKUP(D214,'Material Rates'!$B$23:$J$169,9,FALSE)))=1,IF(ISBLANK(D214),"",VLOOKUP(D214,'Material Rates'!$B$23:$J$169,9,FALSE)),5/0))</f>
        <v>7.1</v>
      </c>
      <c r="G214" s="70">
        <v>0.379747577</v>
      </c>
      <c r="H214" s="71">
        <f t="shared" si="8"/>
        <v>2.6962077967</v>
      </c>
      <c r="I214" s="211">
        <f t="shared" si="6"/>
        <v>3.50507013571</v>
      </c>
      <c r="J214" s="32"/>
    </row>
    <row r="215" spans="1:10" ht="15" customHeight="1" x14ac:dyDescent="0.25">
      <c r="A215" s="32" t="str">
        <f t="shared" si="7"/>
        <v/>
      </c>
      <c r="B215" s="68" t="s">
        <v>143</v>
      </c>
      <c r="C215" s="69" t="s">
        <v>472</v>
      </c>
      <c r="D215" s="69" t="s">
        <v>461</v>
      </c>
      <c r="E215" s="69" t="s">
        <v>179</v>
      </c>
      <c r="F215" s="180">
        <f>IF(ISBLANK(B215),"",IF(TYPE(IF(ISBLANK(D215),"",VLOOKUP(D215,'Material Rates'!$B$23:$J$169,9,FALSE)))=1,IF(ISBLANK(D215),"",VLOOKUP(D215,'Material Rates'!$B$23:$J$169,9,FALSE)),5/0))</f>
        <v>10</v>
      </c>
      <c r="G215" s="70">
        <v>8.5451750000000007E-2</v>
      </c>
      <c r="H215" s="71">
        <f t="shared" si="8"/>
        <v>0.85451750000000004</v>
      </c>
      <c r="I215" s="211">
        <f t="shared" si="6"/>
        <v>1.11087275</v>
      </c>
      <c r="J215" s="32"/>
    </row>
    <row r="216" spans="1:10" ht="15" customHeight="1" x14ac:dyDescent="0.25">
      <c r="A216" s="32" t="str">
        <f t="shared" si="7"/>
        <v/>
      </c>
      <c r="B216" s="68" t="s">
        <v>143</v>
      </c>
      <c r="C216" s="69" t="s">
        <v>473</v>
      </c>
      <c r="D216" s="69" t="s">
        <v>451</v>
      </c>
      <c r="E216" s="69" t="s">
        <v>179</v>
      </c>
      <c r="F216" s="180">
        <f>IF(ISBLANK(B216),"",IF(TYPE(IF(ISBLANK(D216),"",VLOOKUP(D216,'Material Rates'!$B$23:$J$169,9,FALSE)))=1,IF(ISBLANK(D216),"",VLOOKUP(D216,'Material Rates'!$B$23:$J$169,9,FALSE)),5/0))</f>
        <v>2.1</v>
      </c>
      <c r="G216" s="70">
        <v>11.562915</v>
      </c>
      <c r="H216" s="71">
        <f t="shared" si="8"/>
        <v>24.282121500000002</v>
      </c>
      <c r="I216" s="211">
        <f t="shared" si="6"/>
        <v>31.566757950000003</v>
      </c>
      <c r="J216" s="32"/>
    </row>
    <row r="217" spans="1:10" ht="15" customHeight="1" x14ac:dyDescent="0.25">
      <c r="A217" s="32" t="str">
        <f t="shared" si="7"/>
        <v/>
      </c>
      <c r="B217" s="68" t="s">
        <v>143</v>
      </c>
      <c r="C217" s="69" t="s">
        <v>474</v>
      </c>
      <c r="D217" s="69" t="s">
        <v>456</v>
      </c>
      <c r="E217" s="69" t="s">
        <v>215</v>
      </c>
      <c r="F217" s="180">
        <f>IF(ISBLANK(B217),"",IF(TYPE(IF(ISBLANK(D217),"",VLOOKUP(D217,'Material Rates'!$B$23:$J$169,9,FALSE)))=1,IF(ISBLANK(D217),"",VLOOKUP(D217,'Material Rates'!$B$23:$J$169,9,FALSE)),5/0))</f>
        <v>6.5</v>
      </c>
      <c r="G217" s="70">
        <v>19.905506250000002</v>
      </c>
      <c r="H217" s="71">
        <f t="shared" si="8"/>
        <v>129.38579062500003</v>
      </c>
      <c r="I217" s="211">
        <f t="shared" ref="I217:I280" si="9">H217 +(H217*$I$22)</f>
        <v>168.20152781250005</v>
      </c>
      <c r="J217" s="32"/>
    </row>
    <row r="218" spans="1:10" ht="15" customHeight="1" x14ac:dyDescent="0.25">
      <c r="A218" s="32" t="str">
        <f t="shared" ref="A218:A281" si="10">IF(ISERROR(H218),"------&gt;","")</f>
        <v/>
      </c>
      <c r="B218" s="68" t="s">
        <v>143</v>
      </c>
      <c r="C218" s="69" t="s">
        <v>475</v>
      </c>
      <c r="D218" s="69" t="s">
        <v>476</v>
      </c>
      <c r="E218" s="69" t="s">
        <v>179</v>
      </c>
      <c r="F218" s="180">
        <f>IF(ISBLANK(B218),"",IF(TYPE(IF(ISBLANK(D218),"",VLOOKUP(D218,'Material Rates'!$B$23:$J$169,9,FALSE)))=1,IF(ISBLANK(D218),"",VLOOKUP(D218,'Material Rates'!$B$23:$J$169,9,FALSE)),5/0))</f>
        <v>54</v>
      </c>
      <c r="G218" s="70">
        <v>5.5366800000000005</v>
      </c>
      <c r="H218" s="71">
        <f t="shared" si="8"/>
        <v>298.98072000000002</v>
      </c>
      <c r="I218" s="211">
        <f t="shared" si="9"/>
        <v>388.674936</v>
      </c>
      <c r="J218" s="32"/>
    </row>
    <row r="219" spans="1:10" ht="15" customHeight="1" x14ac:dyDescent="0.25">
      <c r="A219" s="32" t="str">
        <f t="shared" si="10"/>
        <v/>
      </c>
      <c r="B219" s="68" t="s">
        <v>143</v>
      </c>
      <c r="C219" s="69" t="s">
        <v>475</v>
      </c>
      <c r="D219" s="69" t="s">
        <v>477</v>
      </c>
      <c r="E219" s="69" t="s">
        <v>179</v>
      </c>
      <c r="F219" s="180">
        <f>IF(ISBLANK(B219),"",IF(TYPE(IF(ISBLANK(D219),"",VLOOKUP(D219,'Material Rates'!$B$23:$J$169,9,FALSE)))=1,IF(ISBLANK(D219),"",VLOOKUP(D219,'Material Rates'!$B$23:$J$169,9,FALSE)),5/0))</f>
        <v>62</v>
      </c>
      <c r="G219" s="70">
        <v>5.3834494999999993</v>
      </c>
      <c r="H219" s="71">
        <f t="shared" si="8"/>
        <v>333.77386899999993</v>
      </c>
      <c r="I219" s="211">
        <f t="shared" si="9"/>
        <v>433.90602969999992</v>
      </c>
      <c r="J219" s="32"/>
    </row>
    <row r="220" spans="1:10" ht="15" customHeight="1" x14ac:dyDescent="0.25">
      <c r="A220" s="32" t="str">
        <f t="shared" si="10"/>
        <v/>
      </c>
      <c r="B220" s="68" t="s">
        <v>143</v>
      </c>
      <c r="C220" s="69" t="s">
        <v>478</v>
      </c>
      <c r="D220" s="69" t="s">
        <v>476</v>
      </c>
      <c r="E220" s="69" t="s">
        <v>179</v>
      </c>
      <c r="F220" s="180">
        <f>IF(ISBLANK(B220),"",IF(TYPE(IF(ISBLANK(D220),"",VLOOKUP(D220,'Material Rates'!$B$23:$J$169,9,FALSE)))=1,IF(ISBLANK(D220),"",VLOOKUP(D220,'Material Rates'!$B$23:$J$169,9,FALSE)),5/0))</f>
        <v>54</v>
      </c>
      <c r="G220" s="70">
        <v>5.5366800000000005</v>
      </c>
      <c r="H220" s="71">
        <f t="shared" si="8"/>
        <v>298.98072000000002</v>
      </c>
      <c r="I220" s="211">
        <f t="shared" si="9"/>
        <v>388.674936</v>
      </c>
      <c r="J220" s="32"/>
    </row>
    <row r="221" spans="1:10" ht="15" customHeight="1" x14ac:dyDescent="0.25">
      <c r="A221" s="32" t="str">
        <f t="shared" si="10"/>
        <v/>
      </c>
      <c r="B221" s="68" t="s">
        <v>143</v>
      </c>
      <c r="C221" s="69" t="s">
        <v>478</v>
      </c>
      <c r="D221" s="69" t="s">
        <v>477</v>
      </c>
      <c r="E221" s="69" t="s">
        <v>179</v>
      </c>
      <c r="F221" s="180">
        <f>IF(ISBLANK(B221),"",IF(TYPE(IF(ISBLANK(D221),"",VLOOKUP(D221,'Material Rates'!$B$23:$J$169,9,FALSE)))=1,IF(ISBLANK(D221),"",VLOOKUP(D221,'Material Rates'!$B$23:$J$169,9,FALSE)),5/0))</f>
        <v>62</v>
      </c>
      <c r="G221" s="70">
        <v>5.3834494999999993</v>
      </c>
      <c r="H221" s="71">
        <f t="shared" si="8"/>
        <v>333.77386899999993</v>
      </c>
      <c r="I221" s="211">
        <f t="shared" si="9"/>
        <v>433.90602969999992</v>
      </c>
      <c r="J221" s="32"/>
    </row>
    <row r="222" spans="1:10" ht="15" customHeight="1" x14ac:dyDescent="0.25">
      <c r="A222" s="32" t="str">
        <f t="shared" si="10"/>
        <v/>
      </c>
      <c r="B222" s="68" t="s">
        <v>143</v>
      </c>
      <c r="C222" s="69" t="s">
        <v>479</v>
      </c>
      <c r="D222" s="69" t="s">
        <v>454</v>
      </c>
      <c r="E222" s="69" t="s">
        <v>179</v>
      </c>
      <c r="F222" s="180">
        <f>IF(ISBLANK(B222),"",IF(TYPE(IF(ISBLANK(D222),"",VLOOKUP(D222,'Material Rates'!$B$23:$J$169,9,FALSE)))=1,IF(ISBLANK(D222),"",VLOOKUP(D222,'Material Rates'!$B$23:$J$169,9,FALSE)),5/0))</f>
        <v>7.1</v>
      </c>
      <c r="G222" s="70">
        <v>5.0548611299999999</v>
      </c>
      <c r="H222" s="71">
        <f t="shared" ref="H222:H285" si="11">IF(ISERR(F222*G222),0,F222*G222)</f>
        <v>35.889514022999997</v>
      </c>
      <c r="I222" s="211">
        <f t="shared" si="9"/>
        <v>46.656368229899996</v>
      </c>
      <c r="J222" s="32"/>
    </row>
    <row r="223" spans="1:10" ht="15" customHeight="1" x14ac:dyDescent="0.25">
      <c r="A223" s="32" t="str">
        <f t="shared" si="10"/>
        <v/>
      </c>
      <c r="B223" s="68" t="s">
        <v>143</v>
      </c>
      <c r="C223" s="69" t="s">
        <v>480</v>
      </c>
      <c r="D223" s="69" t="s">
        <v>461</v>
      </c>
      <c r="E223" s="69" t="s">
        <v>179</v>
      </c>
      <c r="F223" s="180">
        <f>IF(ISBLANK(B223),"",IF(TYPE(IF(ISBLANK(D223),"",VLOOKUP(D223,'Material Rates'!$B$23:$J$169,9,FALSE)))=1,IF(ISBLANK(D223),"",VLOOKUP(D223,'Material Rates'!$B$23:$J$169,9,FALSE)),5/0))</f>
        <v>10</v>
      </c>
      <c r="G223" s="70">
        <v>1.1374575</v>
      </c>
      <c r="H223" s="71">
        <f t="shared" si="11"/>
        <v>11.374575</v>
      </c>
      <c r="I223" s="211">
        <f t="shared" si="9"/>
        <v>14.7869475</v>
      </c>
      <c r="J223" s="32"/>
    </row>
    <row r="224" spans="1:10" ht="15" customHeight="1" x14ac:dyDescent="0.25">
      <c r="A224" s="32" t="str">
        <f t="shared" si="10"/>
        <v/>
      </c>
      <c r="B224" s="68" t="s">
        <v>143</v>
      </c>
      <c r="C224" s="69" t="s">
        <v>481</v>
      </c>
      <c r="D224" s="69" t="s">
        <v>482</v>
      </c>
      <c r="E224" s="69" t="s">
        <v>297</v>
      </c>
      <c r="F224" s="180">
        <f>IF(ISBLANK(B224),"",IF(TYPE(IF(ISBLANK(D224),"",VLOOKUP(D224,'Material Rates'!$B$23:$J$169,9,FALSE)))=1,IF(ISBLANK(D224),"",VLOOKUP(D224,'Material Rates'!$B$23:$J$169,9,FALSE)),5/0))</f>
        <v>32</v>
      </c>
      <c r="G224" s="70">
        <v>0.56872875000000001</v>
      </c>
      <c r="H224" s="71">
        <f t="shared" si="11"/>
        <v>18.19932</v>
      </c>
      <c r="I224" s="211">
        <f t="shared" si="9"/>
        <v>23.659116000000001</v>
      </c>
      <c r="J224" s="32"/>
    </row>
    <row r="225" spans="1:10" ht="15" customHeight="1" x14ac:dyDescent="0.25">
      <c r="A225" s="32" t="str">
        <f t="shared" si="10"/>
        <v/>
      </c>
      <c r="B225" s="68" t="s">
        <v>143</v>
      </c>
      <c r="C225" s="69" t="s">
        <v>483</v>
      </c>
      <c r="D225" s="69" t="s">
        <v>200</v>
      </c>
      <c r="E225" s="69" t="s">
        <v>179</v>
      </c>
      <c r="F225" s="180">
        <f>IF(ISBLANK(B225),"",IF(TYPE(IF(ISBLANK(D225),"",VLOOKUP(D225,'Material Rates'!$B$23:$J$169,9,FALSE)))=1,IF(ISBLANK(D225),"",VLOOKUP(D225,'Material Rates'!$B$23:$J$169,9,FALSE)),5/0))</f>
        <v>5.7</v>
      </c>
      <c r="G225" s="70">
        <v>32.052710624999996</v>
      </c>
      <c r="H225" s="71">
        <f t="shared" si="11"/>
        <v>182.70045056249998</v>
      </c>
      <c r="I225" s="211">
        <f t="shared" si="9"/>
        <v>237.51058573124999</v>
      </c>
      <c r="J225" s="32"/>
    </row>
    <row r="226" spans="1:10" ht="15" customHeight="1" x14ac:dyDescent="0.25">
      <c r="A226" s="32" t="str">
        <f t="shared" si="10"/>
        <v/>
      </c>
      <c r="B226" s="68" t="s">
        <v>143</v>
      </c>
      <c r="C226" s="69" t="s">
        <v>484</v>
      </c>
      <c r="D226" s="69" t="s">
        <v>485</v>
      </c>
      <c r="E226" s="69" t="s">
        <v>179</v>
      </c>
      <c r="F226" s="180">
        <f>IF(ISBLANK(B226),"",IF(TYPE(IF(ISBLANK(D226),"",VLOOKUP(D226,'Material Rates'!$B$23:$J$169,9,FALSE)))=1,IF(ISBLANK(D226),"",VLOOKUP(D226,'Material Rates'!$B$23:$J$169,9,FALSE)),5/0))</f>
        <v>53</v>
      </c>
      <c r="G226" s="70">
        <v>2.7943388749999998</v>
      </c>
      <c r="H226" s="71">
        <f t="shared" si="11"/>
        <v>148.09996037499999</v>
      </c>
      <c r="I226" s="211">
        <f t="shared" si="9"/>
        <v>192.52994848750001</v>
      </c>
      <c r="J226" s="32"/>
    </row>
    <row r="227" spans="1:10" ht="15" customHeight="1" x14ac:dyDescent="0.25">
      <c r="A227" s="32" t="str">
        <f t="shared" si="10"/>
        <v/>
      </c>
      <c r="B227" s="68" t="s">
        <v>143</v>
      </c>
      <c r="C227" s="69" t="s">
        <v>486</v>
      </c>
      <c r="D227" s="69" t="s">
        <v>456</v>
      </c>
      <c r="E227" s="69" t="s">
        <v>215</v>
      </c>
      <c r="F227" s="180">
        <f>IF(ISBLANK(B227),"",IF(TYPE(IF(ISBLANK(D227),"",VLOOKUP(D227,'Material Rates'!$B$23:$J$169,9,FALSE)))=1,IF(ISBLANK(D227),"",VLOOKUP(D227,'Material Rates'!$B$23:$J$169,9,FALSE)),5/0))</f>
        <v>6.5</v>
      </c>
      <c r="G227" s="70">
        <v>11.023184375</v>
      </c>
      <c r="H227" s="71">
        <f t="shared" si="11"/>
        <v>71.650698437499997</v>
      </c>
      <c r="I227" s="211">
        <f t="shared" si="9"/>
        <v>93.145907968749995</v>
      </c>
      <c r="J227" s="32"/>
    </row>
    <row r="228" spans="1:10" ht="15" customHeight="1" x14ac:dyDescent="0.25">
      <c r="A228" s="32" t="str">
        <f t="shared" si="10"/>
        <v/>
      </c>
      <c r="B228" s="68" t="s">
        <v>143</v>
      </c>
      <c r="C228" s="69" t="s">
        <v>487</v>
      </c>
      <c r="D228" s="69" t="s">
        <v>454</v>
      </c>
      <c r="E228" s="69" t="s">
        <v>179</v>
      </c>
      <c r="F228" s="180">
        <f>IF(ISBLANK(B228),"",IF(TYPE(IF(ISBLANK(D228),"",VLOOKUP(D228,'Material Rates'!$B$23:$J$169,9,FALSE)))=1,IF(ISBLANK(D228),"",VLOOKUP(D228,'Material Rates'!$B$23:$J$169,9,FALSE)),5/0))</f>
        <v>7.1</v>
      </c>
      <c r="G228" s="70">
        <v>2.7992589350000001</v>
      </c>
      <c r="H228" s="71">
        <f t="shared" si="11"/>
        <v>19.8747384385</v>
      </c>
      <c r="I228" s="211">
        <f t="shared" si="9"/>
        <v>25.837159970049999</v>
      </c>
      <c r="J228" s="32"/>
    </row>
    <row r="229" spans="1:10" ht="15" customHeight="1" x14ac:dyDescent="0.25">
      <c r="A229" s="32" t="str">
        <f t="shared" si="10"/>
        <v/>
      </c>
      <c r="B229" s="68" t="s">
        <v>143</v>
      </c>
      <c r="C229" s="69" t="s">
        <v>488</v>
      </c>
      <c r="D229" s="69" t="s">
        <v>461</v>
      </c>
      <c r="E229" s="69" t="s">
        <v>179</v>
      </c>
      <c r="F229" s="180">
        <f>IF(ISBLANK(B229),"",IF(TYPE(IF(ISBLANK(D229),"",VLOOKUP(D229,'Material Rates'!$B$23:$J$169,9,FALSE)))=1,IF(ISBLANK(D229),"",VLOOKUP(D229,'Material Rates'!$B$23:$J$169,9,FALSE)),5/0))</f>
        <v>10</v>
      </c>
      <c r="G229" s="70">
        <v>0.62989624999999994</v>
      </c>
      <c r="H229" s="71">
        <f t="shared" si="11"/>
        <v>6.2989624999999991</v>
      </c>
      <c r="I229" s="211">
        <f t="shared" si="9"/>
        <v>8.1886512499999995</v>
      </c>
      <c r="J229" s="32"/>
    </row>
    <row r="230" spans="1:10" ht="15" customHeight="1" x14ac:dyDescent="0.25">
      <c r="A230" s="32" t="str">
        <f t="shared" si="10"/>
        <v/>
      </c>
      <c r="B230" s="68" t="s">
        <v>143</v>
      </c>
      <c r="C230" s="69" t="s">
        <v>489</v>
      </c>
      <c r="D230" s="69" t="s">
        <v>490</v>
      </c>
      <c r="E230" s="69" t="s">
        <v>253</v>
      </c>
      <c r="F230" s="180">
        <f>IF(ISBLANK(B230),"",IF(TYPE(IF(ISBLANK(D230),"",VLOOKUP(D230,'Material Rates'!$B$23:$J$169,9,FALSE)))=1,IF(ISBLANK(D230),"",VLOOKUP(D230,'Material Rates'!$B$23:$J$169,9,FALSE)),5/0))</f>
        <v>17.82</v>
      </c>
      <c r="G230" s="70">
        <v>5.34065592375</v>
      </c>
      <c r="H230" s="71">
        <f t="shared" si="11"/>
        <v>95.170488561225</v>
      </c>
      <c r="I230" s="211">
        <f t="shared" si="9"/>
        <v>123.7216351295925</v>
      </c>
      <c r="J230" s="32"/>
    </row>
    <row r="231" spans="1:10" ht="15" customHeight="1" x14ac:dyDescent="0.25">
      <c r="A231" s="32" t="str">
        <f t="shared" si="10"/>
        <v/>
      </c>
      <c r="B231" s="68" t="s">
        <v>143</v>
      </c>
      <c r="C231" s="69" t="s">
        <v>489</v>
      </c>
      <c r="D231" s="69" t="s">
        <v>491</v>
      </c>
      <c r="E231" s="69" t="s">
        <v>215</v>
      </c>
      <c r="F231" s="180">
        <f>IF(ISBLANK(B231),"",IF(TYPE(IF(ISBLANK(D231),"",VLOOKUP(D231,'Material Rates'!$B$23:$J$169,9,FALSE)))=1,IF(ISBLANK(D231),"",VLOOKUP(D231,'Material Rates'!$B$23:$J$169,9,FALSE)),5/0))</f>
        <v>51.6</v>
      </c>
      <c r="G231" s="70">
        <v>2.5577744287499997</v>
      </c>
      <c r="H231" s="71">
        <f t="shared" si="11"/>
        <v>131.98116052349999</v>
      </c>
      <c r="I231" s="211">
        <f t="shared" si="9"/>
        <v>171.57550868055</v>
      </c>
      <c r="J231" s="32"/>
    </row>
    <row r="232" spans="1:10" ht="15" customHeight="1" x14ac:dyDescent="0.25">
      <c r="A232" s="32" t="str">
        <f t="shared" si="10"/>
        <v/>
      </c>
      <c r="B232" s="68" t="s">
        <v>143</v>
      </c>
      <c r="C232" s="69" t="s">
        <v>492</v>
      </c>
      <c r="D232" s="69" t="s">
        <v>482</v>
      </c>
      <c r="E232" s="69" t="s">
        <v>297</v>
      </c>
      <c r="F232" s="180">
        <f>IF(ISBLANK(B232),"",IF(TYPE(IF(ISBLANK(D232),"",VLOOKUP(D232,'Material Rates'!$B$23:$J$169,9,FALSE)))=1,IF(ISBLANK(D232),"",VLOOKUP(D232,'Material Rates'!$B$23:$J$169,9,FALSE)),5/0))</f>
        <v>32</v>
      </c>
      <c r="G232" s="70">
        <v>0.31494812499999997</v>
      </c>
      <c r="H232" s="71">
        <f t="shared" si="11"/>
        <v>10.078339999999999</v>
      </c>
      <c r="I232" s="211">
        <f t="shared" si="9"/>
        <v>13.101841999999998</v>
      </c>
      <c r="J232" s="32"/>
    </row>
    <row r="233" spans="1:10" ht="15" customHeight="1" x14ac:dyDescent="0.25">
      <c r="A233" s="32" t="str">
        <f t="shared" si="10"/>
        <v/>
      </c>
      <c r="B233" s="68" t="s">
        <v>143</v>
      </c>
      <c r="C233" s="69" t="s">
        <v>493</v>
      </c>
      <c r="D233" s="69" t="s">
        <v>456</v>
      </c>
      <c r="E233" s="69" t="s">
        <v>215</v>
      </c>
      <c r="F233" s="180">
        <f>IF(ISBLANK(B233),"",IF(TYPE(IF(ISBLANK(D233),"",VLOOKUP(D233,'Material Rates'!$B$23:$J$169,9,FALSE)))=1,IF(ISBLANK(D233),"",VLOOKUP(D233,'Material Rates'!$B$23:$J$169,9,FALSE)),5/0))</f>
        <v>6.5</v>
      </c>
      <c r="G233" s="70">
        <v>13.601437499999999</v>
      </c>
      <c r="H233" s="71">
        <f t="shared" si="11"/>
        <v>88.409343749999991</v>
      </c>
      <c r="I233" s="211">
        <f t="shared" si="9"/>
        <v>114.93214687499999</v>
      </c>
      <c r="J233" s="32"/>
    </row>
    <row r="234" spans="1:10" ht="15" customHeight="1" x14ac:dyDescent="0.25">
      <c r="A234" s="32" t="str">
        <f t="shared" si="10"/>
        <v/>
      </c>
      <c r="B234" s="68" t="s">
        <v>143</v>
      </c>
      <c r="C234" s="69" t="s">
        <v>494</v>
      </c>
      <c r="D234" s="69" t="s">
        <v>482</v>
      </c>
      <c r="E234" s="69" t="s">
        <v>297</v>
      </c>
      <c r="F234" s="180">
        <f>IF(ISBLANK(B234),"",IF(TYPE(IF(ISBLANK(D234),"",VLOOKUP(D234,'Material Rates'!$B$23:$J$169,9,FALSE)))=1,IF(ISBLANK(D234),"",VLOOKUP(D234,'Material Rates'!$B$23:$J$169,9,FALSE)),5/0))</f>
        <v>32</v>
      </c>
      <c r="G234" s="70">
        <v>0.38861249999999997</v>
      </c>
      <c r="H234" s="71">
        <f t="shared" si="11"/>
        <v>12.435599999999999</v>
      </c>
      <c r="I234" s="211">
        <f t="shared" si="9"/>
        <v>16.16628</v>
      </c>
      <c r="J234" s="32"/>
    </row>
    <row r="235" spans="1:10" ht="15" customHeight="1" x14ac:dyDescent="0.25">
      <c r="A235" s="32" t="str">
        <f t="shared" si="10"/>
        <v/>
      </c>
      <c r="B235" s="68" t="s">
        <v>143</v>
      </c>
      <c r="C235" s="69" t="s">
        <v>495</v>
      </c>
      <c r="D235" s="69" t="s">
        <v>461</v>
      </c>
      <c r="E235" s="69" t="s">
        <v>179</v>
      </c>
      <c r="F235" s="180">
        <f>IF(ISBLANK(B235),"",IF(TYPE(IF(ISBLANK(D235),"",VLOOKUP(D235,'Material Rates'!$B$23:$J$169,9,FALSE)))=1,IF(ISBLANK(D235),"",VLOOKUP(D235,'Material Rates'!$B$23:$J$169,9,FALSE)),5/0))</f>
        <v>10</v>
      </c>
      <c r="G235" s="70">
        <v>0.77722499999999994</v>
      </c>
      <c r="H235" s="71">
        <f t="shared" si="11"/>
        <v>7.7722499999999997</v>
      </c>
      <c r="I235" s="211">
        <f t="shared" si="9"/>
        <v>10.103925</v>
      </c>
      <c r="J235" s="32"/>
    </row>
    <row r="236" spans="1:10" ht="15" customHeight="1" x14ac:dyDescent="0.25">
      <c r="A236" s="32" t="str">
        <f t="shared" si="10"/>
        <v/>
      </c>
      <c r="B236" s="68" t="s">
        <v>143</v>
      </c>
      <c r="C236" s="69" t="s">
        <v>496</v>
      </c>
      <c r="D236" s="69" t="s">
        <v>454</v>
      </c>
      <c r="E236" s="69" t="s">
        <v>179</v>
      </c>
      <c r="F236" s="180">
        <f>IF(ISBLANK(B236),"",IF(TYPE(IF(ISBLANK(D236),"",VLOOKUP(D236,'Material Rates'!$B$23:$J$169,9,FALSE)))=1,IF(ISBLANK(D236),"",VLOOKUP(D236,'Material Rates'!$B$23:$J$169,9,FALSE)),5/0))</f>
        <v>7.1</v>
      </c>
      <c r="G236" s="70">
        <v>3.4539879</v>
      </c>
      <c r="H236" s="71">
        <f t="shared" si="11"/>
        <v>24.52331409</v>
      </c>
      <c r="I236" s="211">
        <f t="shared" si="9"/>
        <v>31.880308317000001</v>
      </c>
      <c r="J236" s="32"/>
    </row>
    <row r="237" spans="1:10" ht="15" customHeight="1" x14ac:dyDescent="0.25">
      <c r="A237" s="32" t="str">
        <f t="shared" si="10"/>
        <v/>
      </c>
      <c r="B237" s="68" t="s">
        <v>143</v>
      </c>
      <c r="C237" s="69" t="s">
        <v>497</v>
      </c>
      <c r="D237" s="69" t="s">
        <v>482</v>
      </c>
      <c r="E237" s="69" t="s">
        <v>297</v>
      </c>
      <c r="F237" s="180">
        <f>IF(ISBLANK(B237),"",IF(TYPE(IF(ISBLANK(D237),"",VLOOKUP(D237,'Material Rates'!$B$23:$J$169,9,FALSE)))=1,IF(ISBLANK(D237),"",VLOOKUP(D237,'Material Rates'!$B$23:$J$169,9,FALSE)),5/0))</f>
        <v>32</v>
      </c>
      <c r="G237" s="70">
        <v>0.23268374999999999</v>
      </c>
      <c r="H237" s="71">
        <f t="shared" si="11"/>
        <v>7.4458799999999998</v>
      </c>
      <c r="I237" s="211">
        <f t="shared" si="9"/>
        <v>9.6796439999999997</v>
      </c>
      <c r="J237" s="32"/>
    </row>
    <row r="238" spans="1:10" ht="15" customHeight="1" x14ac:dyDescent="0.25">
      <c r="A238" s="32" t="str">
        <f t="shared" si="10"/>
        <v/>
      </c>
      <c r="B238" s="68" t="s">
        <v>143</v>
      </c>
      <c r="C238" s="69" t="s">
        <v>498</v>
      </c>
      <c r="D238" s="69" t="s">
        <v>454</v>
      </c>
      <c r="E238" s="69" t="s">
        <v>179</v>
      </c>
      <c r="F238" s="180">
        <f>IF(ISBLANK(B238),"",IF(TYPE(IF(ISBLANK(D238),"",VLOOKUP(D238,'Material Rates'!$B$23:$J$169,9,FALSE)))=1,IF(ISBLANK(D238),"",VLOOKUP(D238,'Material Rates'!$B$23:$J$169,9,FALSE)),5/0))</f>
        <v>7.1</v>
      </c>
      <c r="G238" s="70">
        <v>2.06809317</v>
      </c>
      <c r="H238" s="71">
        <f t="shared" si="11"/>
        <v>14.683461506999999</v>
      </c>
      <c r="I238" s="211">
        <f t="shared" si="9"/>
        <v>19.088499959099998</v>
      </c>
      <c r="J238" s="32"/>
    </row>
    <row r="239" spans="1:10" ht="15" customHeight="1" x14ac:dyDescent="0.25">
      <c r="A239" s="32" t="str">
        <f t="shared" si="10"/>
        <v/>
      </c>
      <c r="B239" s="68" t="s">
        <v>143</v>
      </c>
      <c r="C239" s="69" t="s">
        <v>499</v>
      </c>
      <c r="D239" s="69" t="s">
        <v>461</v>
      </c>
      <c r="E239" s="69" t="s">
        <v>179</v>
      </c>
      <c r="F239" s="180">
        <f>IF(ISBLANK(B239),"",IF(TYPE(IF(ISBLANK(D239),"",VLOOKUP(D239,'Material Rates'!$B$23:$J$169,9,FALSE)))=1,IF(ISBLANK(D239),"",VLOOKUP(D239,'Material Rates'!$B$23:$J$169,9,FALSE)),5/0))</f>
        <v>10</v>
      </c>
      <c r="G239" s="70">
        <v>0.46536749999999999</v>
      </c>
      <c r="H239" s="71">
        <f t="shared" si="11"/>
        <v>4.6536749999999998</v>
      </c>
      <c r="I239" s="211">
        <f t="shared" si="9"/>
        <v>6.0497774999999994</v>
      </c>
      <c r="J239" s="32"/>
    </row>
    <row r="240" spans="1:10" ht="15" customHeight="1" x14ac:dyDescent="0.25">
      <c r="A240" s="32" t="str">
        <f t="shared" si="10"/>
        <v/>
      </c>
      <c r="B240" s="68" t="s">
        <v>143</v>
      </c>
      <c r="C240" s="69" t="s">
        <v>500</v>
      </c>
      <c r="D240" s="69" t="s">
        <v>501</v>
      </c>
      <c r="E240" s="69" t="s">
        <v>253</v>
      </c>
      <c r="F240" s="180">
        <f>IF(ISBLANK(B240),"",IF(TYPE(IF(ISBLANK(D240),"",VLOOKUP(D240,'Material Rates'!$B$23:$J$169,9,FALSE)))=1,IF(ISBLANK(D240),"",VLOOKUP(D240,'Material Rates'!$B$23:$J$169,9,FALSE)),5/0))</f>
        <v>22.72</v>
      </c>
      <c r="G240" s="70">
        <v>5.5452770100000004</v>
      </c>
      <c r="H240" s="71">
        <f t="shared" si="11"/>
        <v>125.9886936672</v>
      </c>
      <c r="I240" s="211">
        <f t="shared" si="9"/>
        <v>163.78530176736001</v>
      </c>
      <c r="J240" s="32"/>
    </row>
    <row r="241" spans="1:10" ht="15" customHeight="1" x14ac:dyDescent="0.25">
      <c r="A241" s="32" t="str">
        <f t="shared" si="10"/>
        <v/>
      </c>
      <c r="B241" s="68" t="s">
        <v>143</v>
      </c>
      <c r="C241" s="69" t="s">
        <v>502</v>
      </c>
      <c r="D241" s="69" t="s">
        <v>456</v>
      </c>
      <c r="E241" s="69" t="s">
        <v>215</v>
      </c>
      <c r="F241" s="180">
        <f>IF(ISBLANK(B241),"",IF(TYPE(IF(ISBLANK(D241),"",VLOOKUP(D241,'Material Rates'!$B$23:$J$169,9,FALSE)))=1,IF(ISBLANK(D241),"",VLOOKUP(D241,'Material Rates'!$B$23:$J$169,9,FALSE)),5/0))</f>
        <v>6.5</v>
      </c>
      <c r="G241" s="70">
        <v>8.1439312499999996</v>
      </c>
      <c r="H241" s="71">
        <f t="shared" si="11"/>
        <v>52.935553124999998</v>
      </c>
      <c r="I241" s="211">
        <f t="shared" si="9"/>
        <v>68.816219062499997</v>
      </c>
      <c r="J241" s="32"/>
    </row>
    <row r="242" spans="1:10" ht="15" customHeight="1" x14ac:dyDescent="0.25">
      <c r="A242" s="32" t="str">
        <f t="shared" si="10"/>
        <v/>
      </c>
      <c r="B242" s="68" t="s">
        <v>144</v>
      </c>
      <c r="C242" s="69" t="s">
        <v>503</v>
      </c>
      <c r="D242" s="69" t="s">
        <v>504</v>
      </c>
      <c r="E242" s="69" t="s">
        <v>179</v>
      </c>
      <c r="F242" s="180">
        <f>IF(ISBLANK(B242),"",IF(TYPE(IF(ISBLANK(D242),"",VLOOKUP(D242,'Material Rates'!$B$23:$J$169,9,FALSE)))=1,IF(ISBLANK(D242),"",VLOOKUP(D242,'Material Rates'!$B$23:$J$169,9,FALSE)),5/0))</f>
        <v>87</v>
      </c>
      <c r="G242" s="70">
        <v>2</v>
      </c>
      <c r="H242" s="71">
        <f t="shared" si="11"/>
        <v>174</v>
      </c>
      <c r="I242" s="211">
        <f t="shared" si="9"/>
        <v>226.2</v>
      </c>
      <c r="J242" s="32"/>
    </row>
    <row r="243" spans="1:10" ht="15" customHeight="1" x14ac:dyDescent="0.25">
      <c r="A243" s="32" t="str">
        <f t="shared" si="10"/>
        <v/>
      </c>
      <c r="B243" s="68" t="s">
        <v>144</v>
      </c>
      <c r="C243" s="69" t="s">
        <v>503</v>
      </c>
      <c r="D243" s="69" t="s">
        <v>505</v>
      </c>
      <c r="E243" s="69" t="s">
        <v>179</v>
      </c>
      <c r="F243" s="180">
        <f>IF(ISBLANK(B243),"",IF(TYPE(IF(ISBLANK(D243),"",VLOOKUP(D243,'Material Rates'!$B$23:$J$169,9,FALSE)))=1,IF(ISBLANK(D243),"",VLOOKUP(D243,'Material Rates'!$B$23:$J$169,9,FALSE)),5/0))</f>
        <v>1022</v>
      </c>
      <c r="G243" s="70">
        <v>1</v>
      </c>
      <c r="H243" s="71">
        <f t="shared" si="11"/>
        <v>1022</v>
      </c>
      <c r="I243" s="211">
        <f t="shared" si="9"/>
        <v>1328.6</v>
      </c>
      <c r="J243" s="32"/>
    </row>
    <row r="244" spans="1:10" ht="15" customHeight="1" x14ac:dyDescent="0.25">
      <c r="A244" s="32" t="str">
        <f t="shared" si="10"/>
        <v/>
      </c>
      <c r="B244" s="68" t="s">
        <v>144</v>
      </c>
      <c r="C244" s="69" t="s">
        <v>503</v>
      </c>
      <c r="D244" s="69" t="s">
        <v>506</v>
      </c>
      <c r="E244" s="69" t="s">
        <v>179</v>
      </c>
      <c r="F244" s="180">
        <f>IF(ISBLANK(B244),"",IF(TYPE(IF(ISBLANK(D244),"",VLOOKUP(D244,'Material Rates'!$B$23:$J$169,9,FALSE)))=1,IF(ISBLANK(D244),"",VLOOKUP(D244,'Material Rates'!$B$23:$J$169,9,FALSE)),5/0))</f>
        <v>60</v>
      </c>
      <c r="G244" s="70">
        <v>1</v>
      </c>
      <c r="H244" s="71">
        <f t="shared" si="11"/>
        <v>60</v>
      </c>
      <c r="I244" s="211">
        <f t="shared" si="9"/>
        <v>78</v>
      </c>
      <c r="J244" s="32"/>
    </row>
    <row r="245" spans="1:10" ht="15" customHeight="1" x14ac:dyDescent="0.25">
      <c r="A245" s="32" t="str">
        <f t="shared" si="10"/>
        <v/>
      </c>
      <c r="B245" s="68" t="s">
        <v>144</v>
      </c>
      <c r="C245" s="69" t="s">
        <v>503</v>
      </c>
      <c r="D245" s="69" t="s">
        <v>507</v>
      </c>
      <c r="E245" s="69" t="s">
        <v>179</v>
      </c>
      <c r="F245" s="180">
        <f>IF(ISBLANK(B245),"",IF(TYPE(IF(ISBLANK(D245),"",VLOOKUP(D245,'Material Rates'!$B$23:$J$169,9,FALSE)))=1,IF(ISBLANK(D245),"",VLOOKUP(D245,'Material Rates'!$B$23:$J$169,9,FALSE)),5/0))</f>
        <v>49</v>
      </c>
      <c r="G245" s="70">
        <v>3</v>
      </c>
      <c r="H245" s="71">
        <f t="shared" si="11"/>
        <v>147</v>
      </c>
      <c r="I245" s="211">
        <f t="shared" si="9"/>
        <v>191.1</v>
      </c>
      <c r="J245" s="32"/>
    </row>
    <row r="246" spans="1:10" ht="15" customHeight="1" x14ac:dyDescent="0.25">
      <c r="A246" s="32" t="str">
        <f t="shared" si="10"/>
        <v/>
      </c>
      <c r="B246" s="68" t="s">
        <v>144</v>
      </c>
      <c r="C246" s="69" t="s">
        <v>508</v>
      </c>
      <c r="D246" s="69" t="s">
        <v>509</v>
      </c>
      <c r="E246" s="69" t="s">
        <v>179</v>
      </c>
      <c r="F246" s="180">
        <f>IF(ISBLANK(B246),"",IF(TYPE(IF(ISBLANK(D246),"",VLOOKUP(D246,'Material Rates'!$B$23:$J$169,9,FALSE)))=1,IF(ISBLANK(D246),"",VLOOKUP(D246,'Material Rates'!$B$23:$J$169,9,FALSE)),5/0))</f>
        <v>19</v>
      </c>
      <c r="G246" s="70">
        <v>8</v>
      </c>
      <c r="H246" s="71">
        <f t="shared" si="11"/>
        <v>152</v>
      </c>
      <c r="I246" s="211">
        <f t="shared" si="9"/>
        <v>197.6</v>
      </c>
      <c r="J246" s="32"/>
    </row>
    <row r="247" spans="1:10" ht="15" customHeight="1" x14ac:dyDescent="0.25">
      <c r="A247" s="32" t="str">
        <f t="shared" si="10"/>
        <v/>
      </c>
      <c r="B247" s="68" t="s">
        <v>144</v>
      </c>
      <c r="C247" s="69" t="s">
        <v>510</v>
      </c>
      <c r="D247" s="69" t="s">
        <v>511</v>
      </c>
      <c r="E247" s="69" t="s">
        <v>297</v>
      </c>
      <c r="F247" s="180">
        <f>IF(ISBLANK(B247),"",IF(TYPE(IF(ISBLANK(D247),"",VLOOKUP(D247,'Material Rates'!$B$23:$J$169,9,FALSE)))=1,IF(ISBLANK(D247),"",VLOOKUP(D247,'Material Rates'!$B$23:$J$169,9,FALSE)),5/0))</f>
        <v>194</v>
      </c>
      <c r="G247" s="70">
        <v>6.3693749999999993E-2</v>
      </c>
      <c r="H247" s="71">
        <f t="shared" si="11"/>
        <v>12.356587499999998</v>
      </c>
      <c r="I247" s="211">
        <f t="shared" si="9"/>
        <v>16.063563749999997</v>
      </c>
      <c r="J247" s="32"/>
    </row>
    <row r="248" spans="1:10" ht="15" customHeight="1" x14ac:dyDescent="0.25">
      <c r="A248" s="32" t="str">
        <f t="shared" si="10"/>
        <v/>
      </c>
      <c r="B248" s="68" t="s">
        <v>144</v>
      </c>
      <c r="C248" s="69" t="s">
        <v>512</v>
      </c>
      <c r="D248" s="69" t="s">
        <v>513</v>
      </c>
      <c r="E248" s="69" t="s">
        <v>183</v>
      </c>
      <c r="F248" s="180">
        <f>IF(ISBLANK(B248),"",IF(TYPE(IF(ISBLANK(D248),"",VLOOKUP(D248,'Material Rates'!$B$23:$J$169,9,FALSE)))=1,IF(ISBLANK(D248),"",VLOOKUP(D248,'Material Rates'!$B$23:$J$169,9,FALSE)),5/0))</f>
        <v>0.9</v>
      </c>
      <c r="G248" s="70">
        <v>12</v>
      </c>
      <c r="H248" s="71">
        <f t="shared" si="11"/>
        <v>10.8</v>
      </c>
      <c r="I248" s="211">
        <f t="shared" si="9"/>
        <v>14.040000000000001</v>
      </c>
      <c r="J248" s="32"/>
    </row>
    <row r="249" spans="1:10" ht="15" customHeight="1" x14ac:dyDescent="0.25">
      <c r="A249" s="32" t="str">
        <f t="shared" si="10"/>
        <v/>
      </c>
      <c r="B249" s="68" t="s">
        <v>144</v>
      </c>
      <c r="C249" s="69" t="s">
        <v>514</v>
      </c>
      <c r="D249" s="69" t="s">
        <v>515</v>
      </c>
      <c r="E249" s="69" t="s">
        <v>246</v>
      </c>
      <c r="F249" s="180">
        <f>IF(ISBLANK(B249),"",IF(TYPE(IF(ISBLANK(D249),"",VLOOKUP(D249,'Material Rates'!$B$23:$J$169,9,FALSE)))=1,IF(ISBLANK(D249),"",VLOOKUP(D249,'Material Rates'!$B$23:$J$169,9,FALSE)),5/0))</f>
        <v>3.9</v>
      </c>
      <c r="G249" s="70">
        <v>42.462500000000006</v>
      </c>
      <c r="H249" s="71">
        <f t="shared" si="11"/>
        <v>165.60375000000002</v>
      </c>
      <c r="I249" s="211">
        <f t="shared" si="9"/>
        <v>215.28487500000003</v>
      </c>
      <c r="J249" s="32"/>
    </row>
    <row r="250" spans="1:10" ht="15" customHeight="1" x14ac:dyDescent="0.25">
      <c r="A250" s="32" t="str">
        <f t="shared" si="10"/>
        <v/>
      </c>
      <c r="B250" s="68" t="s">
        <v>144</v>
      </c>
      <c r="C250" s="69" t="s">
        <v>516</v>
      </c>
      <c r="D250" s="69" t="s">
        <v>517</v>
      </c>
      <c r="E250" s="69" t="s">
        <v>179</v>
      </c>
      <c r="F250" s="180">
        <f>IF(ISBLANK(B250),"",IF(TYPE(IF(ISBLANK(D250),"",VLOOKUP(D250,'Material Rates'!$B$23:$J$169,9,FALSE)))=1,IF(ISBLANK(D250),"",VLOOKUP(D250,'Material Rates'!$B$23:$J$169,9,FALSE)),5/0))</f>
        <v>3.5</v>
      </c>
      <c r="G250" s="70">
        <v>2.4510000000000001</v>
      </c>
      <c r="H250" s="71">
        <f t="shared" si="11"/>
        <v>8.5785</v>
      </c>
      <c r="I250" s="211">
        <f t="shared" si="9"/>
        <v>11.152049999999999</v>
      </c>
      <c r="J250" s="32"/>
    </row>
    <row r="251" spans="1:10" ht="15" customHeight="1" x14ac:dyDescent="0.25">
      <c r="A251" s="32" t="str">
        <f t="shared" si="10"/>
        <v/>
      </c>
      <c r="B251" s="68" t="s">
        <v>144</v>
      </c>
      <c r="C251" s="69" t="s">
        <v>518</v>
      </c>
      <c r="D251" s="69" t="s">
        <v>519</v>
      </c>
      <c r="E251" s="69" t="s">
        <v>179</v>
      </c>
      <c r="F251" s="180">
        <f>IF(ISBLANK(B251),"",IF(TYPE(IF(ISBLANK(D251),"",VLOOKUP(D251,'Material Rates'!$B$23:$J$169,9,FALSE)))=1,IF(ISBLANK(D251),"",VLOOKUP(D251,'Material Rates'!$B$23:$J$169,9,FALSE)),5/0))</f>
        <v>5.0999999999999996</v>
      </c>
      <c r="G251" s="70">
        <v>2</v>
      </c>
      <c r="H251" s="71">
        <f t="shared" si="11"/>
        <v>10.199999999999999</v>
      </c>
      <c r="I251" s="211">
        <f t="shared" si="9"/>
        <v>13.259999999999998</v>
      </c>
      <c r="J251" s="32"/>
    </row>
    <row r="252" spans="1:10" ht="15" customHeight="1" x14ac:dyDescent="0.25">
      <c r="A252" s="32" t="str">
        <f t="shared" si="10"/>
        <v/>
      </c>
      <c r="B252" s="68" t="s">
        <v>144</v>
      </c>
      <c r="C252" s="69" t="s">
        <v>520</v>
      </c>
      <c r="D252" s="69" t="s">
        <v>521</v>
      </c>
      <c r="E252" s="69" t="s">
        <v>179</v>
      </c>
      <c r="F252" s="180">
        <f>IF(ISBLANK(B252),"",IF(TYPE(IF(ISBLANK(D252),"",VLOOKUP(D252,'Material Rates'!$B$23:$J$169,9,FALSE)))=1,IF(ISBLANK(D252),"",VLOOKUP(D252,'Material Rates'!$B$23:$J$169,9,FALSE)),5/0))</f>
        <v>3.1</v>
      </c>
      <c r="G252" s="70">
        <v>2</v>
      </c>
      <c r="H252" s="71">
        <f t="shared" si="11"/>
        <v>6.2</v>
      </c>
      <c r="I252" s="211">
        <f t="shared" si="9"/>
        <v>8.06</v>
      </c>
      <c r="J252" s="32"/>
    </row>
    <row r="253" spans="1:10" ht="15" customHeight="1" x14ac:dyDescent="0.25">
      <c r="A253" s="32" t="str">
        <f t="shared" si="10"/>
        <v/>
      </c>
      <c r="B253" s="68" t="s">
        <v>144</v>
      </c>
      <c r="C253" s="69" t="s">
        <v>522</v>
      </c>
      <c r="D253" s="69" t="s">
        <v>523</v>
      </c>
      <c r="E253" s="69" t="s">
        <v>246</v>
      </c>
      <c r="F253" s="180">
        <f>IF(ISBLANK(B253),"",IF(TYPE(IF(ISBLANK(D253),"",VLOOKUP(D253,'Material Rates'!$B$23:$J$169,9,FALSE)))=1,IF(ISBLANK(D253),"",VLOOKUP(D253,'Material Rates'!$B$23:$J$169,9,FALSE)),5/0))</f>
        <v>5</v>
      </c>
      <c r="G253" s="70">
        <v>65.080500000000001</v>
      </c>
      <c r="H253" s="71">
        <f t="shared" si="11"/>
        <v>325.40250000000003</v>
      </c>
      <c r="I253" s="211">
        <f t="shared" si="9"/>
        <v>423.02325000000002</v>
      </c>
      <c r="J253" s="32"/>
    </row>
    <row r="254" spans="1:10" ht="15" customHeight="1" x14ac:dyDescent="0.25">
      <c r="A254" s="32" t="str">
        <f t="shared" si="10"/>
        <v/>
      </c>
      <c r="B254" s="68" t="s">
        <v>144</v>
      </c>
      <c r="C254" s="69" t="s">
        <v>524</v>
      </c>
      <c r="D254" s="69" t="s">
        <v>525</v>
      </c>
      <c r="E254" s="69" t="s">
        <v>179</v>
      </c>
      <c r="F254" s="180">
        <f>IF(ISBLANK(B254),"",IF(TYPE(IF(ISBLANK(D254),"",VLOOKUP(D254,'Material Rates'!$B$23:$J$169,9,FALSE)))=1,IF(ISBLANK(D254),"",VLOOKUP(D254,'Material Rates'!$B$23:$J$169,9,FALSE)),5/0))</f>
        <v>500</v>
      </c>
      <c r="G254" s="70">
        <v>1</v>
      </c>
      <c r="H254" s="71">
        <f t="shared" si="11"/>
        <v>500</v>
      </c>
      <c r="I254" s="211">
        <f t="shared" si="9"/>
        <v>650</v>
      </c>
      <c r="J254" s="32"/>
    </row>
    <row r="255" spans="1:10" ht="15" customHeight="1" x14ac:dyDescent="0.25">
      <c r="A255" s="32" t="str">
        <f t="shared" si="10"/>
        <v/>
      </c>
      <c r="B255" s="68" t="s">
        <v>144</v>
      </c>
      <c r="C255" s="69" t="s">
        <v>526</v>
      </c>
      <c r="D255" s="69" t="s">
        <v>527</v>
      </c>
      <c r="E255" s="69" t="s">
        <v>253</v>
      </c>
      <c r="F255" s="180">
        <f>IF(ISBLANK(B255),"",IF(TYPE(IF(ISBLANK(D255),"",VLOOKUP(D255,'Material Rates'!$B$23:$J$169,9,FALSE)))=1,IF(ISBLANK(D255),"",VLOOKUP(D255,'Material Rates'!$B$23:$J$169,9,FALSE)),5/0))</f>
        <v>850</v>
      </c>
      <c r="G255" s="70">
        <v>1</v>
      </c>
      <c r="H255" s="71">
        <f t="shared" si="11"/>
        <v>850</v>
      </c>
      <c r="I255" s="211">
        <f t="shared" si="9"/>
        <v>1105</v>
      </c>
      <c r="J255" s="32"/>
    </row>
    <row r="256" spans="1:10" ht="15" customHeight="1" x14ac:dyDescent="0.25">
      <c r="A256" s="32" t="str">
        <f t="shared" si="10"/>
        <v/>
      </c>
      <c r="B256" s="68" t="s">
        <v>144</v>
      </c>
      <c r="C256" s="69" t="s">
        <v>528</v>
      </c>
      <c r="D256" s="69" t="s">
        <v>515</v>
      </c>
      <c r="E256" s="69" t="s">
        <v>246</v>
      </c>
      <c r="F256" s="180">
        <f>IF(ISBLANK(B256),"",IF(TYPE(IF(ISBLANK(D256),"",VLOOKUP(D256,'Material Rates'!$B$23:$J$169,9,FALSE)))=1,IF(ISBLANK(D256),"",VLOOKUP(D256,'Material Rates'!$B$23:$J$169,9,FALSE)),5/0))</f>
        <v>3.9</v>
      </c>
      <c r="G256" s="70">
        <v>13.276249999999999</v>
      </c>
      <c r="H256" s="71">
        <f t="shared" si="11"/>
        <v>51.777374999999999</v>
      </c>
      <c r="I256" s="211">
        <f t="shared" si="9"/>
        <v>67.310587499999997</v>
      </c>
      <c r="J256" s="32"/>
    </row>
    <row r="257" spans="1:10" ht="15" customHeight="1" x14ac:dyDescent="0.25">
      <c r="A257" s="32" t="str">
        <f t="shared" si="10"/>
        <v/>
      </c>
      <c r="B257" s="68" t="s">
        <v>144</v>
      </c>
      <c r="C257" s="69" t="s">
        <v>529</v>
      </c>
      <c r="D257" s="69" t="s">
        <v>515</v>
      </c>
      <c r="E257" s="69" t="s">
        <v>246</v>
      </c>
      <c r="F257" s="180">
        <f>IF(ISBLANK(B257),"",IF(TYPE(IF(ISBLANK(D257),"",VLOOKUP(D257,'Material Rates'!$B$23:$J$169,9,FALSE)))=1,IF(ISBLANK(D257),"",VLOOKUP(D257,'Material Rates'!$B$23:$J$169,9,FALSE)),5/0))</f>
        <v>3.9</v>
      </c>
      <c r="G257" s="70">
        <v>16.34</v>
      </c>
      <c r="H257" s="71">
        <f t="shared" si="11"/>
        <v>63.725999999999999</v>
      </c>
      <c r="I257" s="211">
        <f t="shared" si="9"/>
        <v>82.843800000000002</v>
      </c>
      <c r="J257" s="32"/>
    </row>
    <row r="258" spans="1:10" ht="15" customHeight="1" x14ac:dyDescent="0.25">
      <c r="A258" s="32" t="str">
        <f t="shared" si="10"/>
        <v/>
      </c>
      <c r="B258" s="68" t="s">
        <v>144</v>
      </c>
      <c r="C258" s="69" t="s">
        <v>530</v>
      </c>
      <c r="D258" s="69" t="s">
        <v>531</v>
      </c>
      <c r="E258" s="69" t="s">
        <v>179</v>
      </c>
      <c r="F258" s="180">
        <f>IF(ISBLANK(B258),"",IF(TYPE(IF(ISBLANK(D258),"",VLOOKUP(D258,'Material Rates'!$B$23:$J$169,9,FALSE)))=1,IF(ISBLANK(D258),"",VLOOKUP(D258,'Material Rates'!$B$23:$J$169,9,FALSE)),5/0))</f>
        <v>4.0999999999999996</v>
      </c>
      <c r="G258" s="70">
        <v>0.48375000000000001</v>
      </c>
      <c r="H258" s="71">
        <f t="shared" si="11"/>
        <v>1.9833749999999999</v>
      </c>
      <c r="I258" s="211">
        <f t="shared" si="9"/>
        <v>2.5783874999999998</v>
      </c>
      <c r="J258" s="32"/>
    </row>
    <row r="259" spans="1:10" ht="15" customHeight="1" x14ac:dyDescent="0.25">
      <c r="A259" s="32" t="str">
        <f t="shared" si="10"/>
        <v/>
      </c>
      <c r="B259" s="68" t="s">
        <v>144</v>
      </c>
      <c r="C259" s="69" t="s">
        <v>532</v>
      </c>
      <c r="D259" s="69" t="s">
        <v>533</v>
      </c>
      <c r="E259" s="69" t="s">
        <v>179</v>
      </c>
      <c r="F259" s="180">
        <f>IF(ISBLANK(B259),"",IF(TYPE(IF(ISBLANK(D259),"",VLOOKUP(D259,'Material Rates'!$B$23:$J$169,9,FALSE)))=1,IF(ISBLANK(D259),"",VLOOKUP(D259,'Material Rates'!$B$23:$J$169,9,FALSE)),5/0))</f>
        <v>15</v>
      </c>
      <c r="G259" s="70">
        <v>1</v>
      </c>
      <c r="H259" s="71">
        <f t="shared" si="11"/>
        <v>15</v>
      </c>
      <c r="I259" s="211">
        <f t="shared" si="9"/>
        <v>19.5</v>
      </c>
      <c r="J259" s="32"/>
    </row>
    <row r="260" spans="1:10" ht="15" customHeight="1" x14ac:dyDescent="0.25">
      <c r="A260" s="32" t="str">
        <f t="shared" si="10"/>
        <v/>
      </c>
      <c r="B260" s="68" t="s">
        <v>144</v>
      </c>
      <c r="C260" s="69" t="s">
        <v>534</v>
      </c>
      <c r="D260" s="69" t="s">
        <v>535</v>
      </c>
      <c r="E260" s="69" t="s">
        <v>246</v>
      </c>
      <c r="F260" s="180">
        <f>IF(ISBLANK(B260),"",IF(TYPE(IF(ISBLANK(D260),"",VLOOKUP(D260,'Material Rates'!$B$23:$J$169,9,FALSE)))=1,IF(ISBLANK(D260),"",VLOOKUP(D260,'Material Rates'!$B$23:$J$169,9,FALSE)),5/0))</f>
        <v>1.3</v>
      </c>
      <c r="G260" s="70">
        <v>5</v>
      </c>
      <c r="H260" s="71">
        <f t="shared" si="11"/>
        <v>6.5</v>
      </c>
      <c r="I260" s="211">
        <f t="shared" si="9"/>
        <v>8.4499999999999993</v>
      </c>
      <c r="J260" s="32"/>
    </row>
    <row r="261" spans="1:10" ht="15" customHeight="1" x14ac:dyDescent="0.25">
      <c r="A261" s="32" t="str">
        <f t="shared" si="10"/>
        <v/>
      </c>
      <c r="B261" s="68" t="s">
        <v>145</v>
      </c>
      <c r="C261" s="69" t="s">
        <v>536</v>
      </c>
      <c r="D261" s="69" t="s">
        <v>537</v>
      </c>
      <c r="E261" s="69" t="s">
        <v>179</v>
      </c>
      <c r="F261" s="180">
        <f>IF(ISBLANK(B261),"",IF(TYPE(IF(ISBLANK(D261),"",VLOOKUP(D261,'Material Rates'!$B$23:$J$169,9,FALSE)))=1,IF(ISBLANK(D261),"",VLOOKUP(D261,'Material Rates'!$B$23:$J$169,9,FALSE)),5/0))</f>
        <v>16</v>
      </c>
      <c r="G261" s="70">
        <v>6.2419875E-2</v>
      </c>
      <c r="H261" s="71">
        <f t="shared" si="11"/>
        <v>0.99871799999999999</v>
      </c>
      <c r="I261" s="211">
        <f t="shared" si="9"/>
        <v>1.2983334</v>
      </c>
      <c r="J261" s="32"/>
    </row>
    <row r="262" spans="1:10" ht="15" customHeight="1" x14ac:dyDescent="0.25">
      <c r="A262" s="32" t="str">
        <f t="shared" si="10"/>
        <v/>
      </c>
      <c r="B262" s="68" t="s">
        <v>145</v>
      </c>
      <c r="C262" s="69" t="s">
        <v>538</v>
      </c>
      <c r="D262" s="69" t="s">
        <v>537</v>
      </c>
      <c r="E262" s="69" t="s">
        <v>179</v>
      </c>
      <c r="F262" s="180">
        <f>IF(ISBLANK(B262),"",IF(TYPE(IF(ISBLANK(D262),"",VLOOKUP(D262,'Material Rates'!$B$23:$J$169,9,FALSE)))=1,IF(ISBLANK(D262),"",VLOOKUP(D262,'Material Rates'!$B$23:$J$169,9,FALSE)),5/0))</f>
        <v>16</v>
      </c>
      <c r="G262" s="70">
        <v>0.18182281249999999</v>
      </c>
      <c r="H262" s="71">
        <f t="shared" si="11"/>
        <v>2.9091649999999998</v>
      </c>
      <c r="I262" s="211">
        <f t="shared" si="9"/>
        <v>3.7819144999999996</v>
      </c>
      <c r="J262" s="32"/>
    </row>
    <row r="263" spans="1:10" ht="15" customHeight="1" x14ac:dyDescent="0.25">
      <c r="A263" s="32" t="str">
        <f t="shared" si="10"/>
        <v/>
      </c>
      <c r="B263" s="68" t="s">
        <v>145</v>
      </c>
      <c r="C263" s="69" t="s">
        <v>539</v>
      </c>
      <c r="D263" s="69" t="s">
        <v>537</v>
      </c>
      <c r="E263" s="69" t="s">
        <v>179</v>
      </c>
      <c r="F263" s="180">
        <f>IF(ISBLANK(B263),"",IF(TYPE(IF(ISBLANK(D263),"",VLOOKUP(D263,'Material Rates'!$B$23:$J$169,9,FALSE)))=1,IF(ISBLANK(D263),"",VLOOKUP(D263,'Material Rates'!$B$23:$J$169,9,FALSE)),5/0))</f>
        <v>16</v>
      </c>
      <c r="G263" s="70">
        <v>2.9804643750000004</v>
      </c>
      <c r="H263" s="71">
        <f t="shared" si="11"/>
        <v>47.687430000000006</v>
      </c>
      <c r="I263" s="211">
        <f t="shared" si="9"/>
        <v>61.993659000000008</v>
      </c>
      <c r="J263" s="32"/>
    </row>
    <row r="264" spans="1:10" ht="15" customHeight="1" x14ac:dyDescent="0.25">
      <c r="A264" s="32" t="str">
        <f t="shared" si="10"/>
        <v/>
      </c>
      <c r="B264" s="68" t="s">
        <v>145</v>
      </c>
      <c r="C264" s="69" t="s">
        <v>540</v>
      </c>
      <c r="D264" s="69" t="s">
        <v>541</v>
      </c>
      <c r="E264" s="69" t="s">
        <v>179</v>
      </c>
      <c r="F264" s="180">
        <f>IF(ISBLANK(B264),"",IF(TYPE(IF(ISBLANK(D264),"",VLOOKUP(D264,'Material Rates'!$B$23:$J$169,9,FALSE)))=1,IF(ISBLANK(D264),"",VLOOKUP(D264,'Material Rates'!$B$23:$J$169,9,FALSE)),5/0))</f>
        <v>37</v>
      </c>
      <c r="G264" s="70">
        <v>3.4357000000000006E-2</v>
      </c>
      <c r="H264" s="71">
        <f t="shared" si="11"/>
        <v>1.2712090000000003</v>
      </c>
      <c r="I264" s="211">
        <f t="shared" si="9"/>
        <v>1.6525717000000002</v>
      </c>
      <c r="J264" s="32"/>
    </row>
    <row r="265" spans="1:10" ht="15" customHeight="1" x14ac:dyDescent="0.25">
      <c r="A265" s="32" t="str">
        <f t="shared" si="10"/>
        <v/>
      </c>
      <c r="B265" s="68" t="s">
        <v>145</v>
      </c>
      <c r="C265" s="69" t="s">
        <v>542</v>
      </c>
      <c r="D265" s="69" t="s">
        <v>541</v>
      </c>
      <c r="E265" s="69" t="s">
        <v>179</v>
      </c>
      <c r="F265" s="180">
        <f>IF(ISBLANK(B265),"",IF(TYPE(IF(ISBLANK(D265),"",VLOOKUP(D265,'Material Rates'!$B$23:$J$169,9,FALSE)))=1,IF(ISBLANK(D265),"",VLOOKUP(D265,'Material Rates'!$B$23:$J$169,9,FALSE)),5/0))</f>
        <v>37</v>
      </c>
      <c r="G265" s="70">
        <v>0.12738749999999999</v>
      </c>
      <c r="H265" s="71">
        <f t="shared" si="11"/>
        <v>4.7133374999999997</v>
      </c>
      <c r="I265" s="211">
        <f t="shared" si="9"/>
        <v>6.1273387499999998</v>
      </c>
      <c r="J265" s="32"/>
    </row>
    <row r="266" spans="1:10" ht="15" customHeight="1" x14ac:dyDescent="0.25">
      <c r="A266" s="32" t="str">
        <f t="shared" si="10"/>
        <v/>
      </c>
      <c r="B266" s="68" t="s">
        <v>145</v>
      </c>
      <c r="C266" s="69" t="s">
        <v>543</v>
      </c>
      <c r="D266" s="69" t="s">
        <v>541</v>
      </c>
      <c r="E266" s="69" t="s">
        <v>179</v>
      </c>
      <c r="F266" s="180">
        <f>IF(ISBLANK(B266),"",IF(TYPE(IF(ISBLANK(D266),"",VLOOKUP(D266,'Material Rates'!$B$23:$J$169,9,FALSE)))=1,IF(ISBLANK(D266),"",VLOOKUP(D266,'Material Rates'!$B$23:$J$169,9,FALSE)),5/0))</f>
        <v>37</v>
      </c>
      <c r="G266" s="70">
        <v>1.0212499999999999E-2</v>
      </c>
      <c r="H266" s="71">
        <f t="shared" si="11"/>
        <v>0.37786249999999999</v>
      </c>
      <c r="I266" s="211">
        <f t="shared" si="9"/>
        <v>0.49122125</v>
      </c>
      <c r="J266" s="32"/>
    </row>
    <row r="267" spans="1:10" ht="15" customHeight="1" x14ac:dyDescent="0.25">
      <c r="A267" s="32" t="str">
        <f t="shared" si="10"/>
        <v/>
      </c>
      <c r="B267" s="68" t="s">
        <v>145</v>
      </c>
      <c r="C267" s="69" t="s">
        <v>544</v>
      </c>
      <c r="D267" s="69" t="s">
        <v>363</v>
      </c>
      <c r="E267" s="69" t="s">
        <v>179</v>
      </c>
      <c r="F267" s="180">
        <f>IF(ISBLANK(B267),"",IF(TYPE(IF(ISBLANK(D267),"",VLOOKUP(D267,'Material Rates'!$B$23:$J$169,9,FALSE)))=1,IF(ISBLANK(D267),"",VLOOKUP(D267,'Material Rates'!$B$23:$J$169,9,FALSE)),5/0))</f>
        <v>33</v>
      </c>
      <c r="G267" s="70">
        <v>1.0212499999999999E-2</v>
      </c>
      <c r="H267" s="71">
        <f t="shared" si="11"/>
        <v>0.33701249999999999</v>
      </c>
      <c r="I267" s="211">
        <f t="shared" si="9"/>
        <v>0.43811624999999998</v>
      </c>
      <c r="J267" s="32"/>
    </row>
    <row r="268" spans="1:10" ht="15" customHeight="1" x14ac:dyDescent="0.25">
      <c r="A268" s="32" t="str">
        <f t="shared" si="10"/>
        <v/>
      </c>
      <c r="B268" s="68" t="s">
        <v>145</v>
      </c>
      <c r="C268" s="69" t="s">
        <v>545</v>
      </c>
      <c r="D268" s="69" t="s">
        <v>363</v>
      </c>
      <c r="E268" s="69" t="s">
        <v>179</v>
      </c>
      <c r="F268" s="180">
        <f>IF(ISBLANK(B268),"",IF(TYPE(IF(ISBLANK(D268),"",VLOOKUP(D268,'Material Rates'!$B$23:$J$169,9,FALSE)))=1,IF(ISBLANK(D268),"",VLOOKUP(D268,'Material Rates'!$B$23:$J$169,9,FALSE)),5/0))</f>
        <v>33</v>
      </c>
      <c r="G268" s="70">
        <v>3.4357000000000006E-2</v>
      </c>
      <c r="H268" s="71">
        <f t="shared" si="11"/>
        <v>1.1337810000000001</v>
      </c>
      <c r="I268" s="211">
        <f t="shared" si="9"/>
        <v>1.4739153000000003</v>
      </c>
      <c r="J268" s="32"/>
    </row>
    <row r="269" spans="1:10" ht="15" customHeight="1" x14ac:dyDescent="0.25">
      <c r="A269" s="32" t="str">
        <f t="shared" si="10"/>
        <v/>
      </c>
      <c r="B269" s="68" t="s">
        <v>145</v>
      </c>
      <c r="C269" s="69" t="s">
        <v>546</v>
      </c>
      <c r="D269" s="69" t="s">
        <v>363</v>
      </c>
      <c r="E269" s="69" t="s">
        <v>179</v>
      </c>
      <c r="F269" s="180">
        <f>IF(ISBLANK(B269),"",IF(TYPE(IF(ISBLANK(D269),"",VLOOKUP(D269,'Material Rates'!$B$23:$J$169,9,FALSE)))=1,IF(ISBLANK(D269),"",VLOOKUP(D269,'Material Rates'!$B$23:$J$169,9,FALSE)),5/0))</f>
        <v>33</v>
      </c>
      <c r="G269" s="70">
        <v>0.12738749999999999</v>
      </c>
      <c r="H269" s="71">
        <f t="shared" si="11"/>
        <v>4.2037874999999998</v>
      </c>
      <c r="I269" s="211">
        <f t="shared" si="9"/>
        <v>5.4649237499999996</v>
      </c>
      <c r="J269" s="32"/>
    </row>
    <row r="270" spans="1:10" ht="15" customHeight="1" x14ac:dyDescent="0.25">
      <c r="A270" s="32" t="str">
        <f t="shared" si="10"/>
        <v/>
      </c>
      <c r="B270" s="68" t="s">
        <v>145</v>
      </c>
      <c r="C270" s="69" t="s">
        <v>547</v>
      </c>
      <c r="D270" s="69" t="s">
        <v>363</v>
      </c>
      <c r="E270" s="69" t="s">
        <v>179</v>
      </c>
      <c r="F270" s="180">
        <f>IF(ISBLANK(B270),"",IF(TYPE(IF(ISBLANK(D270),"",VLOOKUP(D270,'Material Rates'!$B$23:$J$169,9,FALSE)))=1,IF(ISBLANK(D270),"",VLOOKUP(D270,'Material Rates'!$B$23:$J$169,9,FALSE)),5/0))</f>
        <v>33</v>
      </c>
      <c r="G270" s="70">
        <v>0.12738749999999999</v>
      </c>
      <c r="H270" s="71">
        <f t="shared" si="11"/>
        <v>4.2037874999999998</v>
      </c>
      <c r="I270" s="211">
        <f t="shared" si="9"/>
        <v>5.4649237499999996</v>
      </c>
      <c r="J270" s="32"/>
    </row>
    <row r="271" spans="1:10" ht="15" customHeight="1" x14ac:dyDescent="0.25">
      <c r="A271" s="32" t="str">
        <f t="shared" si="10"/>
        <v/>
      </c>
      <c r="B271" s="68" t="s">
        <v>145</v>
      </c>
      <c r="C271" s="69" t="s">
        <v>548</v>
      </c>
      <c r="D271" s="69" t="s">
        <v>363</v>
      </c>
      <c r="E271" s="69" t="s">
        <v>179</v>
      </c>
      <c r="F271" s="180">
        <f>IF(ISBLANK(B271),"",IF(TYPE(IF(ISBLANK(D271),"",VLOOKUP(D271,'Material Rates'!$B$23:$J$169,9,FALSE)))=1,IF(ISBLANK(D271),"",VLOOKUP(D271,'Material Rates'!$B$23:$J$169,9,FALSE)),5/0))</f>
        <v>33</v>
      </c>
      <c r="G271" s="70">
        <v>1.0212499999999999E-2</v>
      </c>
      <c r="H271" s="71">
        <f t="shared" si="11"/>
        <v>0.33701249999999999</v>
      </c>
      <c r="I271" s="211">
        <f t="shared" si="9"/>
        <v>0.43811624999999998</v>
      </c>
      <c r="J271" s="32"/>
    </row>
    <row r="272" spans="1:10" ht="15" customHeight="1" x14ac:dyDescent="0.25">
      <c r="A272" s="32" t="str">
        <f t="shared" si="10"/>
        <v/>
      </c>
      <c r="B272" s="68" t="s">
        <v>145</v>
      </c>
      <c r="C272" s="69" t="s">
        <v>549</v>
      </c>
      <c r="D272" s="69" t="s">
        <v>363</v>
      </c>
      <c r="E272" s="69" t="s">
        <v>179</v>
      </c>
      <c r="F272" s="180">
        <f>IF(ISBLANK(B272),"",IF(TYPE(IF(ISBLANK(D272),"",VLOOKUP(D272,'Material Rates'!$B$23:$J$169,9,FALSE)))=1,IF(ISBLANK(D272),"",VLOOKUP(D272,'Material Rates'!$B$23:$J$169,9,FALSE)),5/0))</f>
        <v>33</v>
      </c>
      <c r="G272" s="70">
        <v>3.4357000000000006E-2</v>
      </c>
      <c r="H272" s="71">
        <f t="shared" si="11"/>
        <v>1.1337810000000001</v>
      </c>
      <c r="I272" s="211">
        <f t="shared" si="9"/>
        <v>1.4739153000000003</v>
      </c>
      <c r="J272" s="32"/>
    </row>
    <row r="273" spans="1:10" ht="15" customHeight="1" x14ac:dyDescent="0.25">
      <c r="A273" s="32" t="str">
        <f t="shared" si="10"/>
        <v/>
      </c>
      <c r="B273" s="68" t="s">
        <v>145</v>
      </c>
      <c r="C273" s="69" t="s">
        <v>550</v>
      </c>
      <c r="D273" s="69" t="s">
        <v>537</v>
      </c>
      <c r="E273" s="69" t="s">
        <v>179</v>
      </c>
      <c r="F273" s="180">
        <f>IF(ISBLANK(B273),"",IF(TYPE(IF(ISBLANK(D273),"",VLOOKUP(D273,'Material Rates'!$B$23:$J$169,9,FALSE)))=1,IF(ISBLANK(D273),"",VLOOKUP(D273,'Material Rates'!$B$23:$J$169,9,FALSE)),5/0))</f>
        <v>16</v>
      </c>
      <c r="G273" s="70">
        <v>0.1495405625</v>
      </c>
      <c r="H273" s="71">
        <f t="shared" si="11"/>
        <v>2.392649</v>
      </c>
      <c r="I273" s="211">
        <f t="shared" si="9"/>
        <v>3.1104437000000003</v>
      </c>
      <c r="J273" s="32"/>
    </row>
    <row r="274" spans="1:10" ht="15" customHeight="1" x14ac:dyDescent="0.25">
      <c r="A274" s="32" t="str">
        <f t="shared" si="10"/>
        <v/>
      </c>
      <c r="B274" s="68" t="s">
        <v>145</v>
      </c>
      <c r="C274" s="69" t="s">
        <v>551</v>
      </c>
      <c r="D274" s="69" t="s">
        <v>552</v>
      </c>
      <c r="E274" s="69" t="s">
        <v>179</v>
      </c>
      <c r="F274" s="180">
        <f>IF(ISBLANK(B274),"",IF(TYPE(IF(ISBLANK(D274),"",VLOOKUP(D274,'Material Rates'!$B$23:$J$169,9,FALSE)))=1,IF(ISBLANK(D274),"",VLOOKUP(D274,'Material Rates'!$B$23:$J$169,9,FALSE)),5/0))</f>
        <v>15</v>
      </c>
      <c r="G274" s="70">
        <v>1.990550625</v>
      </c>
      <c r="H274" s="71">
        <f t="shared" si="11"/>
        <v>29.858259374999999</v>
      </c>
      <c r="I274" s="211">
        <f t="shared" si="9"/>
        <v>38.815737187499998</v>
      </c>
      <c r="J274" s="32"/>
    </row>
    <row r="275" spans="1:10" ht="15" customHeight="1" x14ac:dyDescent="0.25">
      <c r="A275" s="32" t="str">
        <f t="shared" si="10"/>
        <v/>
      </c>
      <c r="B275" s="68" t="s">
        <v>145</v>
      </c>
      <c r="C275" s="69" t="s">
        <v>553</v>
      </c>
      <c r="D275" s="69" t="s">
        <v>363</v>
      </c>
      <c r="E275" s="69" t="s">
        <v>179</v>
      </c>
      <c r="F275" s="180">
        <f>IF(ISBLANK(B275),"",IF(TYPE(IF(ISBLANK(D275),"",VLOOKUP(D275,'Material Rates'!$B$23:$J$169,9,FALSE)))=1,IF(ISBLANK(D275),"",VLOOKUP(D275,'Material Rates'!$B$23:$J$169,9,FALSE)),5/0))</f>
        <v>33</v>
      </c>
      <c r="G275" s="70">
        <v>0.16270124999999999</v>
      </c>
      <c r="H275" s="71">
        <f t="shared" si="11"/>
        <v>5.3691412499999993</v>
      </c>
      <c r="I275" s="211">
        <f t="shared" si="9"/>
        <v>6.9798836249999994</v>
      </c>
      <c r="J275" s="32"/>
    </row>
    <row r="276" spans="1:10" ht="15" customHeight="1" x14ac:dyDescent="0.25">
      <c r="A276" s="32" t="str">
        <f t="shared" si="10"/>
        <v/>
      </c>
      <c r="B276" s="68" t="s">
        <v>145</v>
      </c>
      <c r="C276" s="69" t="s">
        <v>554</v>
      </c>
      <c r="D276" s="69" t="s">
        <v>541</v>
      </c>
      <c r="E276" s="69" t="s">
        <v>179</v>
      </c>
      <c r="F276" s="180">
        <f>IF(ISBLANK(B276),"",IF(TYPE(IF(ISBLANK(D276),"",VLOOKUP(D276,'Material Rates'!$B$23:$J$169,9,FALSE)))=1,IF(ISBLANK(D276),"",VLOOKUP(D276,'Material Rates'!$B$23:$J$169,9,FALSE)),5/0))</f>
        <v>37</v>
      </c>
      <c r="G276" s="70">
        <v>0.19524149999999998</v>
      </c>
      <c r="H276" s="71">
        <f t="shared" si="11"/>
        <v>7.2239354999999996</v>
      </c>
      <c r="I276" s="211">
        <f t="shared" si="9"/>
        <v>9.3911161499999984</v>
      </c>
      <c r="J276" s="32"/>
    </row>
    <row r="277" spans="1:10" ht="15" customHeight="1" x14ac:dyDescent="0.25">
      <c r="A277" s="32" t="str">
        <f t="shared" si="10"/>
        <v/>
      </c>
      <c r="B277" s="68" t="s">
        <v>145</v>
      </c>
      <c r="C277" s="69" t="s">
        <v>555</v>
      </c>
      <c r="D277" s="69" t="s">
        <v>363</v>
      </c>
      <c r="E277" s="69" t="s">
        <v>179</v>
      </c>
      <c r="F277" s="180">
        <f>IF(ISBLANK(B277),"",IF(TYPE(IF(ISBLANK(D277),"",VLOOKUP(D277,'Material Rates'!$B$23:$J$169,9,FALSE)))=1,IF(ISBLANK(D277),"",VLOOKUP(D277,'Material Rates'!$B$23:$J$169,9,FALSE)),5/0))</f>
        <v>33</v>
      </c>
      <c r="G277" s="70">
        <v>0.32540249999999998</v>
      </c>
      <c r="H277" s="71">
        <f t="shared" si="11"/>
        <v>10.738282499999999</v>
      </c>
      <c r="I277" s="211">
        <f t="shared" si="9"/>
        <v>13.959767249999999</v>
      </c>
      <c r="J277" s="32"/>
    </row>
    <row r="278" spans="1:10" ht="15" customHeight="1" x14ac:dyDescent="0.25">
      <c r="A278" s="32" t="str">
        <f t="shared" si="10"/>
        <v/>
      </c>
      <c r="B278" s="68" t="s">
        <v>145</v>
      </c>
      <c r="C278" s="69" t="s">
        <v>556</v>
      </c>
      <c r="D278" s="69" t="s">
        <v>363</v>
      </c>
      <c r="E278" s="69" t="s">
        <v>179</v>
      </c>
      <c r="F278" s="180">
        <f>IF(ISBLANK(B278),"",IF(TYPE(IF(ISBLANK(D278),"",VLOOKUP(D278,'Material Rates'!$B$23:$J$169,9,FALSE)))=1,IF(ISBLANK(D278),"",VLOOKUP(D278,'Material Rates'!$B$23:$J$169,9,FALSE)),5/0))</f>
        <v>33</v>
      </c>
      <c r="G278" s="70">
        <v>0.19524149999999998</v>
      </c>
      <c r="H278" s="71">
        <f t="shared" si="11"/>
        <v>6.4429694999999993</v>
      </c>
      <c r="I278" s="211">
        <f t="shared" si="9"/>
        <v>8.37586035</v>
      </c>
      <c r="J278" s="32"/>
    </row>
    <row r="279" spans="1:10" ht="15" customHeight="1" x14ac:dyDescent="0.25">
      <c r="A279" s="32" t="str">
        <f t="shared" si="10"/>
        <v/>
      </c>
      <c r="B279" s="68" t="s">
        <v>145</v>
      </c>
      <c r="C279" s="69" t="s">
        <v>557</v>
      </c>
      <c r="D279" s="69" t="s">
        <v>363</v>
      </c>
      <c r="E279" s="69" t="s">
        <v>179</v>
      </c>
      <c r="F279" s="180">
        <f>IF(ISBLANK(B279),"",IF(TYPE(IF(ISBLANK(D279),"",VLOOKUP(D279,'Material Rates'!$B$23:$J$169,9,FALSE)))=1,IF(ISBLANK(D279),"",VLOOKUP(D279,'Material Rates'!$B$23:$J$169,9,FALSE)),5/0))</f>
        <v>33</v>
      </c>
      <c r="G279" s="70">
        <v>0.19524149999999998</v>
      </c>
      <c r="H279" s="71">
        <f t="shared" si="11"/>
        <v>6.4429694999999993</v>
      </c>
      <c r="I279" s="211">
        <f t="shared" si="9"/>
        <v>8.37586035</v>
      </c>
      <c r="J279" s="32"/>
    </row>
    <row r="280" spans="1:10" ht="15" customHeight="1" x14ac:dyDescent="0.25">
      <c r="A280" s="32" t="str">
        <f t="shared" si="10"/>
        <v/>
      </c>
      <c r="B280" s="68" t="s">
        <v>145</v>
      </c>
      <c r="C280" s="69" t="s">
        <v>558</v>
      </c>
      <c r="D280" s="69" t="s">
        <v>541</v>
      </c>
      <c r="E280" s="69" t="s">
        <v>179</v>
      </c>
      <c r="F280" s="180">
        <f>IF(ISBLANK(B280),"",IF(TYPE(IF(ISBLANK(D280),"",VLOOKUP(D280,'Material Rates'!$B$23:$J$169,9,FALSE)))=1,IF(ISBLANK(D280),"",VLOOKUP(D280,'Material Rates'!$B$23:$J$169,9,FALSE)),5/0))</f>
        <v>37</v>
      </c>
      <c r="G280" s="70">
        <v>0.16270124999999999</v>
      </c>
      <c r="H280" s="71">
        <f t="shared" si="11"/>
        <v>6.0199462499999994</v>
      </c>
      <c r="I280" s="211">
        <f t="shared" si="9"/>
        <v>7.8259301249999993</v>
      </c>
      <c r="J280" s="32"/>
    </row>
    <row r="281" spans="1:10" ht="15" customHeight="1" x14ac:dyDescent="0.25">
      <c r="A281" s="32" t="str">
        <f t="shared" si="10"/>
        <v/>
      </c>
      <c r="B281" s="68" t="s">
        <v>145</v>
      </c>
      <c r="C281" s="69" t="s">
        <v>559</v>
      </c>
      <c r="D281" s="69" t="s">
        <v>541</v>
      </c>
      <c r="E281" s="69" t="s">
        <v>179</v>
      </c>
      <c r="F281" s="180">
        <f>IF(ISBLANK(B281),"",IF(TYPE(IF(ISBLANK(D281),"",VLOOKUP(D281,'Material Rates'!$B$23:$J$169,9,FALSE)))=1,IF(ISBLANK(D281),"",VLOOKUP(D281,'Material Rates'!$B$23:$J$169,9,FALSE)),5/0))</f>
        <v>37</v>
      </c>
      <c r="G281" s="70">
        <v>0.74971575000000001</v>
      </c>
      <c r="H281" s="71">
        <f t="shared" si="11"/>
        <v>27.739482750000001</v>
      </c>
      <c r="I281" s="211">
        <f t="shared" ref="I281:I307" si="12">H281 +(H281*$I$22)</f>
        <v>36.061327575</v>
      </c>
      <c r="J281" s="32"/>
    </row>
    <row r="282" spans="1:10" ht="15" customHeight="1" x14ac:dyDescent="0.25">
      <c r="A282" s="32" t="str">
        <f t="shared" ref="A282:A307" si="13">IF(ISERROR(H282),"------&gt;","")</f>
        <v/>
      </c>
      <c r="B282" s="68" t="s">
        <v>145</v>
      </c>
      <c r="C282" s="69" t="s">
        <v>560</v>
      </c>
      <c r="D282" s="69" t="s">
        <v>363</v>
      </c>
      <c r="E282" s="69" t="s">
        <v>179</v>
      </c>
      <c r="F282" s="180">
        <f>IF(ISBLANK(B282),"",IF(TYPE(IF(ISBLANK(D282),"",VLOOKUP(D282,'Material Rates'!$B$23:$J$169,9,FALSE)))=1,IF(ISBLANK(D282),"",VLOOKUP(D282,'Material Rates'!$B$23:$J$169,9,FALSE)),5/0))</f>
        <v>33</v>
      </c>
      <c r="G282" s="70">
        <v>0.74971575000000001</v>
      </c>
      <c r="H282" s="71">
        <f t="shared" si="11"/>
        <v>24.74061975</v>
      </c>
      <c r="I282" s="211">
        <f t="shared" si="12"/>
        <v>32.162805675000001</v>
      </c>
      <c r="J282" s="32"/>
    </row>
    <row r="283" spans="1:10" ht="15" customHeight="1" x14ac:dyDescent="0.25">
      <c r="A283" s="32" t="str">
        <f t="shared" si="13"/>
        <v/>
      </c>
      <c r="B283" s="68" t="s">
        <v>145</v>
      </c>
      <c r="C283" s="69" t="s">
        <v>561</v>
      </c>
      <c r="D283" s="69" t="s">
        <v>363</v>
      </c>
      <c r="E283" s="69" t="s">
        <v>179</v>
      </c>
      <c r="F283" s="180">
        <f>IF(ISBLANK(B283),"",IF(TYPE(IF(ISBLANK(D283),"",VLOOKUP(D283,'Material Rates'!$B$23:$J$169,9,FALSE)))=1,IF(ISBLANK(D283),"",VLOOKUP(D283,'Material Rates'!$B$23:$J$169,9,FALSE)),5/0))</f>
        <v>33</v>
      </c>
      <c r="G283" s="70">
        <v>0.74971575000000001</v>
      </c>
      <c r="H283" s="71">
        <f t="shared" si="11"/>
        <v>24.74061975</v>
      </c>
      <c r="I283" s="211">
        <f t="shared" si="12"/>
        <v>32.162805675000001</v>
      </c>
      <c r="J283" s="32"/>
    </row>
    <row r="284" spans="1:10" ht="15" customHeight="1" x14ac:dyDescent="0.25">
      <c r="A284" s="32" t="str">
        <f t="shared" si="13"/>
        <v/>
      </c>
      <c r="B284" s="68" t="s">
        <v>145</v>
      </c>
      <c r="C284" s="69" t="s">
        <v>562</v>
      </c>
      <c r="D284" s="69" t="s">
        <v>363</v>
      </c>
      <c r="E284" s="69" t="s">
        <v>179</v>
      </c>
      <c r="F284" s="180">
        <f>IF(ISBLANK(B284),"",IF(TYPE(IF(ISBLANK(D284),"",VLOOKUP(D284,'Material Rates'!$B$23:$J$169,9,FALSE)))=1,IF(ISBLANK(D284),"",VLOOKUP(D284,'Material Rates'!$B$23:$J$169,9,FALSE)),5/0))</f>
        <v>33</v>
      </c>
      <c r="G284" s="70">
        <v>7.6969999999999997E-2</v>
      </c>
      <c r="H284" s="71">
        <f t="shared" si="11"/>
        <v>2.5400100000000001</v>
      </c>
      <c r="I284" s="211">
        <f t="shared" si="12"/>
        <v>3.3020130000000001</v>
      </c>
      <c r="J284" s="32"/>
    </row>
    <row r="285" spans="1:10" ht="15" customHeight="1" x14ac:dyDescent="0.25">
      <c r="A285" s="32" t="str">
        <f t="shared" si="13"/>
        <v/>
      </c>
      <c r="B285" s="68" t="s">
        <v>145</v>
      </c>
      <c r="C285" s="69" t="s">
        <v>563</v>
      </c>
      <c r="D285" s="69" t="s">
        <v>541</v>
      </c>
      <c r="E285" s="69" t="s">
        <v>179</v>
      </c>
      <c r="F285" s="180">
        <f>IF(ISBLANK(B285),"",IF(TYPE(IF(ISBLANK(D285),"",VLOOKUP(D285,'Material Rates'!$B$23:$J$169,9,FALSE)))=1,IF(ISBLANK(D285),"",VLOOKUP(D285,'Material Rates'!$B$23:$J$169,9,FALSE)),5/0))</f>
        <v>37</v>
      </c>
      <c r="G285" s="70">
        <v>7.6969999999999997E-2</v>
      </c>
      <c r="H285" s="71">
        <f t="shared" si="11"/>
        <v>2.84789</v>
      </c>
      <c r="I285" s="211">
        <f t="shared" si="12"/>
        <v>3.7022569999999999</v>
      </c>
      <c r="J285" s="32"/>
    </row>
    <row r="286" spans="1:10" ht="15" customHeight="1" x14ac:dyDescent="0.25">
      <c r="A286" s="32" t="str">
        <f t="shared" si="13"/>
        <v/>
      </c>
      <c r="B286" s="68" t="s">
        <v>145</v>
      </c>
      <c r="C286" s="69" t="s">
        <v>564</v>
      </c>
      <c r="D286" s="69" t="s">
        <v>363</v>
      </c>
      <c r="E286" s="69" t="s">
        <v>179</v>
      </c>
      <c r="F286" s="180">
        <f>IF(ISBLANK(B286),"",IF(TYPE(IF(ISBLANK(D286),"",VLOOKUP(D286,'Material Rates'!$B$23:$J$169,9,FALSE)))=1,IF(ISBLANK(D286),"",VLOOKUP(D286,'Material Rates'!$B$23:$J$169,9,FALSE)),5/0))</f>
        <v>33</v>
      </c>
      <c r="G286" s="70">
        <v>7.6969999999999997E-2</v>
      </c>
      <c r="H286" s="71">
        <f t="shared" ref="H286:H307" si="14">IF(ISERR(F286*G286),0,F286*G286)</f>
        <v>2.5400100000000001</v>
      </c>
      <c r="I286" s="211">
        <f t="shared" si="12"/>
        <v>3.3020130000000001</v>
      </c>
      <c r="J286" s="32"/>
    </row>
    <row r="287" spans="1:10" ht="15" customHeight="1" x14ac:dyDescent="0.25">
      <c r="A287" s="32" t="str">
        <f t="shared" si="13"/>
        <v/>
      </c>
      <c r="B287" s="68" t="s">
        <v>145</v>
      </c>
      <c r="C287" s="69" t="s">
        <v>565</v>
      </c>
      <c r="D287" s="69" t="s">
        <v>537</v>
      </c>
      <c r="E287" s="69" t="s">
        <v>179</v>
      </c>
      <c r="F287" s="180">
        <f>IF(ISBLANK(B287),"",IF(TYPE(IF(ISBLANK(D287),"",VLOOKUP(D287,'Material Rates'!$B$23:$J$169,9,FALSE)))=1,IF(ISBLANK(D287),"",VLOOKUP(D287,'Material Rates'!$B$23:$J$169,9,FALSE)),5/0))</f>
        <v>16</v>
      </c>
      <c r="G287" s="70">
        <v>1.3601437500000002</v>
      </c>
      <c r="H287" s="71">
        <f t="shared" si="14"/>
        <v>21.762300000000003</v>
      </c>
      <c r="I287" s="211">
        <f t="shared" si="12"/>
        <v>28.290990000000004</v>
      </c>
      <c r="J287" s="32"/>
    </row>
    <row r="288" spans="1:10" ht="15" customHeight="1" x14ac:dyDescent="0.25">
      <c r="A288" s="32" t="str">
        <f t="shared" si="13"/>
        <v/>
      </c>
      <c r="B288" s="68" t="s">
        <v>145</v>
      </c>
      <c r="C288" s="69" t="s">
        <v>566</v>
      </c>
      <c r="D288" s="69" t="s">
        <v>363</v>
      </c>
      <c r="E288" s="69" t="s">
        <v>179</v>
      </c>
      <c r="F288" s="180">
        <f>IF(ISBLANK(B288),"",IF(TYPE(IF(ISBLANK(D288),"",VLOOKUP(D288,'Material Rates'!$B$23:$J$169,9,FALSE)))=1,IF(ISBLANK(D288),"",VLOOKUP(D288,'Material Rates'!$B$23:$J$169,9,FALSE)),5/0))</f>
        <v>33</v>
      </c>
      <c r="G288" s="70">
        <v>4.9019999999999994E-2</v>
      </c>
      <c r="H288" s="71">
        <f t="shared" si="14"/>
        <v>1.6176599999999999</v>
      </c>
      <c r="I288" s="211">
        <f t="shared" si="12"/>
        <v>2.1029579999999997</v>
      </c>
      <c r="J288" s="32"/>
    </row>
    <row r="289" spans="1:10" ht="15" customHeight="1" x14ac:dyDescent="0.25">
      <c r="A289" s="32" t="str">
        <f t="shared" si="13"/>
        <v/>
      </c>
      <c r="B289" s="68" t="s">
        <v>145</v>
      </c>
      <c r="C289" s="69" t="s">
        <v>567</v>
      </c>
      <c r="D289" s="69" t="s">
        <v>537</v>
      </c>
      <c r="E289" s="69" t="s">
        <v>179</v>
      </c>
      <c r="F289" s="180">
        <f>IF(ISBLANK(B289),"",IF(TYPE(IF(ISBLANK(D289),"",VLOOKUP(D289,'Material Rates'!$B$23:$J$169,9,FALSE)))=1,IF(ISBLANK(D289),"",VLOOKUP(D289,'Material Rates'!$B$23:$J$169,9,FALSE)),5/0))</f>
        <v>16</v>
      </c>
      <c r="G289" s="70">
        <v>1.1023184375000001</v>
      </c>
      <c r="H289" s="71">
        <f t="shared" si="14"/>
        <v>17.637095000000002</v>
      </c>
      <c r="I289" s="211">
        <f t="shared" si="12"/>
        <v>22.928223500000001</v>
      </c>
      <c r="J289" s="32"/>
    </row>
    <row r="290" spans="1:10" ht="15" customHeight="1" x14ac:dyDescent="0.25">
      <c r="A290" s="32" t="str">
        <f t="shared" si="13"/>
        <v/>
      </c>
      <c r="B290" s="68" t="s">
        <v>145</v>
      </c>
      <c r="C290" s="69" t="s">
        <v>568</v>
      </c>
      <c r="D290" s="69" t="s">
        <v>363</v>
      </c>
      <c r="E290" s="69" t="s">
        <v>179</v>
      </c>
      <c r="F290" s="180">
        <f>IF(ISBLANK(B290),"",IF(TYPE(IF(ISBLANK(D290),"",VLOOKUP(D290,'Material Rates'!$B$23:$J$169,9,FALSE)))=1,IF(ISBLANK(D290),"",VLOOKUP(D290,'Material Rates'!$B$23:$J$169,9,FALSE)),5/0))</f>
        <v>33</v>
      </c>
      <c r="G290" s="70">
        <v>4.9019999999999994E-2</v>
      </c>
      <c r="H290" s="71">
        <f t="shared" si="14"/>
        <v>1.6176599999999999</v>
      </c>
      <c r="I290" s="211">
        <f t="shared" si="12"/>
        <v>2.1029579999999997</v>
      </c>
      <c r="J290" s="32"/>
    </row>
    <row r="291" spans="1:10" ht="15" customHeight="1" x14ac:dyDescent="0.25">
      <c r="A291" s="32" t="str">
        <f t="shared" si="13"/>
        <v/>
      </c>
      <c r="B291" s="68" t="s">
        <v>145</v>
      </c>
      <c r="C291" s="69" t="s">
        <v>569</v>
      </c>
      <c r="D291" s="69" t="s">
        <v>363</v>
      </c>
      <c r="E291" s="69" t="s">
        <v>179</v>
      </c>
      <c r="F291" s="180">
        <f>IF(ISBLANK(B291),"",IF(TYPE(IF(ISBLANK(D291),"",VLOOKUP(D291,'Material Rates'!$B$23:$J$169,9,FALSE)))=1,IF(ISBLANK(D291),"",VLOOKUP(D291,'Material Rates'!$B$23:$J$169,9,FALSE)),5/0))</f>
        <v>33</v>
      </c>
      <c r="G291" s="70">
        <v>3.9828749999999996E-2</v>
      </c>
      <c r="H291" s="71">
        <f t="shared" si="14"/>
        <v>1.31434875</v>
      </c>
      <c r="I291" s="211">
        <f t="shared" si="12"/>
        <v>1.7086533749999999</v>
      </c>
      <c r="J291" s="32"/>
    </row>
    <row r="292" spans="1:10" ht="15" customHeight="1" x14ac:dyDescent="0.25">
      <c r="A292" s="32" t="str">
        <f t="shared" si="13"/>
        <v/>
      </c>
      <c r="B292" s="68" t="s">
        <v>145</v>
      </c>
      <c r="C292" s="69" t="s">
        <v>570</v>
      </c>
      <c r="D292" s="69" t="s">
        <v>363</v>
      </c>
      <c r="E292" s="69" t="s">
        <v>179</v>
      </c>
      <c r="F292" s="180">
        <f>IF(ISBLANK(B292),"",IF(TYPE(IF(ISBLANK(D292),"",VLOOKUP(D292,'Material Rates'!$B$23:$J$169,9,FALSE)))=1,IF(ISBLANK(D292),"",VLOOKUP(D292,'Material Rates'!$B$23:$J$169,9,FALSE)),5/0))</f>
        <v>33</v>
      </c>
      <c r="G292" s="70">
        <v>3.9828749999999996E-2</v>
      </c>
      <c r="H292" s="71">
        <f t="shared" si="14"/>
        <v>1.31434875</v>
      </c>
      <c r="I292" s="211">
        <f t="shared" si="12"/>
        <v>1.7086533749999999</v>
      </c>
      <c r="J292" s="32"/>
    </row>
    <row r="293" spans="1:10" ht="15" customHeight="1" x14ac:dyDescent="0.25">
      <c r="A293" s="32" t="str">
        <f t="shared" si="13"/>
        <v/>
      </c>
      <c r="B293" s="68" t="s">
        <v>145</v>
      </c>
      <c r="C293" s="69" t="s">
        <v>571</v>
      </c>
      <c r="D293" s="69" t="s">
        <v>541</v>
      </c>
      <c r="E293" s="69" t="s">
        <v>179</v>
      </c>
      <c r="F293" s="180">
        <f>IF(ISBLANK(B293),"",IF(TYPE(IF(ISBLANK(D293),"",VLOOKUP(D293,'Material Rates'!$B$23:$J$169,9,FALSE)))=1,IF(ISBLANK(D293),"",VLOOKUP(D293,'Material Rates'!$B$23:$J$169,9,FALSE)),5/0))</f>
        <v>37</v>
      </c>
      <c r="G293" s="70">
        <v>3.9828749999999996E-2</v>
      </c>
      <c r="H293" s="71">
        <f t="shared" si="14"/>
        <v>1.4736637499999998</v>
      </c>
      <c r="I293" s="211">
        <f t="shared" si="12"/>
        <v>1.9157628749999998</v>
      </c>
      <c r="J293" s="32"/>
    </row>
    <row r="294" spans="1:10" ht="15" customHeight="1" x14ac:dyDescent="0.25">
      <c r="A294" s="32" t="str">
        <f t="shared" si="13"/>
        <v/>
      </c>
      <c r="B294" s="68" t="s">
        <v>145</v>
      </c>
      <c r="C294" s="69" t="s">
        <v>572</v>
      </c>
      <c r="D294" s="69" t="s">
        <v>541</v>
      </c>
      <c r="E294" s="69" t="s">
        <v>179</v>
      </c>
      <c r="F294" s="180">
        <f>IF(ISBLANK(B294),"",IF(TYPE(IF(ISBLANK(D294),"",VLOOKUP(D294,'Material Rates'!$B$23:$J$169,9,FALSE)))=1,IF(ISBLANK(D294),"",VLOOKUP(D294,'Material Rates'!$B$23:$J$169,9,FALSE)),5/0))</f>
        <v>37</v>
      </c>
      <c r="G294" s="70">
        <v>4.9019999999999994E-2</v>
      </c>
      <c r="H294" s="71">
        <f t="shared" si="14"/>
        <v>1.8137399999999997</v>
      </c>
      <c r="I294" s="211">
        <f t="shared" si="12"/>
        <v>2.3578619999999995</v>
      </c>
      <c r="J294" s="32"/>
    </row>
    <row r="295" spans="1:10" ht="15" customHeight="1" x14ac:dyDescent="0.25">
      <c r="A295" s="32" t="str">
        <f t="shared" si="13"/>
        <v/>
      </c>
      <c r="B295" s="68" t="s">
        <v>145</v>
      </c>
      <c r="C295" s="69" t="s">
        <v>573</v>
      </c>
      <c r="D295" s="69" t="s">
        <v>552</v>
      </c>
      <c r="E295" s="69" t="s">
        <v>179</v>
      </c>
      <c r="F295" s="180">
        <f>IF(ISBLANK(B295),"",IF(TYPE(IF(ISBLANK(D295),"",VLOOKUP(D295,'Material Rates'!$B$23:$J$169,9,FALSE)))=1,IF(ISBLANK(D295),"",VLOOKUP(D295,'Material Rates'!$B$23:$J$169,9,FALSE)),5/0))</f>
        <v>15</v>
      </c>
      <c r="G295" s="70">
        <v>0.81439312500000005</v>
      </c>
      <c r="H295" s="71">
        <f t="shared" si="14"/>
        <v>12.215896875</v>
      </c>
      <c r="I295" s="211">
        <f t="shared" si="12"/>
        <v>15.8806659375</v>
      </c>
      <c r="J295" s="32"/>
    </row>
    <row r="296" spans="1:10" ht="15" customHeight="1" x14ac:dyDescent="0.25">
      <c r="A296" s="32" t="str">
        <f t="shared" si="13"/>
        <v/>
      </c>
      <c r="B296" s="68" t="s">
        <v>146</v>
      </c>
      <c r="C296" s="69" t="s">
        <v>574</v>
      </c>
      <c r="D296" s="69" t="s">
        <v>541</v>
      </c>
      <c r="E296" s="69" t="s">
        <v>179</v>
      </c>
      <c r="F296" s="180">
        <f>IF(ISBLANK(B296),"",IF(TYPE(IF(ISBLANK(D296),"",VLOOKUP(D296,'Material Rates'!$B$23:$J$169,9,FALSE)))=1,IF(ISBLANK(D296),"",VLOOKUP(D296,'Material Rates'!$B$23:$J$169,9,FALSE)),5/0))</f>
        <v>37</v>
      </c>
      <c r="G296" s="70">
        <v>0.15117767999999998</v>
      </c>
      <c r="H296" s="71">
        <f t="shared" si="14"/>
        <v>5.5935741599999993</v>
      </c>
      <c r="I296" s="211">
        <f t="shared" si="12"/>
        <v>7.2716464079999987</v>
      </c>
      <c r="J296" s="32"/>
    </row>
    <row r="297" spans="1:10" ht="15" customHeight="1" x14ac:dyDescent="0.25">
      <c r="A297" s="32" t="str">
        <f t="shared" si="13"/>
        <v/>
      </c>
      <c r="B297" s="68" t="s">
        <v>146</v>
      </c>
      <c r="C297" s="69" t="s">
        <v>575</v>
      </c>
      <c r="D297" s="69" t="s">
        <v>541</v>
      </c>
      <c r="E297" s="69" t="s">
        <v>179</v>
      </c>
      <c r="F297" s="180">
        <f>IF(ISBLANK(B297),"",IF(TYPE(IF(ISBLANK(D297),"",VLOOKUP(D297,'Material Rates'!$B$23:$J$169,9,FALSE)))=1,IF(ISBLANK(D297),"",VLOOKUP(D297,'Material Rates'!$B$23:$J$169,9,FALSE)),5/0))</f>
        <v>37</v>
      </c>
      <c r="G297" s="70">
        <v>3.4357000000000006E-2</v>
      </c>
      <c r="H297" s="71">
        <f t="shared" si="14"/>
        <v>1.2712090000000003</v>
      </c>
      <c r="I297" s="211">
        <f t="shared" si="12"/>
        <v>1.6525717000000002</v>
      </c>
      <c r="J297" s="32"/>
    </row>
    <row r="298" spans="1:10" ht="15" customHeight="1" x14ac:dyDescent="0.25">
      <c r="A298" s="32" t="str">
        <f t="shared" si="13"/>
        <v/>
      </c>
      <c r="B298" s="68" t="s">
        <v>146</v>
      </c>
      <c r="C298" s="69" t="s">
        <v>576</v>
      </c>
      <c r="D298" s="69" t="s">
        <v>363</v>
      </c>
      <c r="E298" s="69" t="s">
        <v>179</v>
      </c>
      <c r="F298" s="180">
        <f>IF(ISBLANK(B298),"",IF(TYPE(IF(ISBLANK(D298),"",VLOOKUP(D298,'Material Rates'!$B$23:$J$169,9,FALSE)))=1,IF(ISBLANK(D298),"",VLOOKUP(D298,'Material Rates'!$B$23:$J$169,9,FALSE)),5/0))</f>
        <v>33</v>
      </c>
      <c r="G298" s="70">
        <v>3.4357000000000006E-2</v>
      </c>
      <c r="H298" s="71">
        <f t="shared" si="14"/>
        <v>1.1337810000000001</v>
      </c>
      <c r="I298" s="211">
        <f t="shared" si="12"/>
        <v>1.4739153000000003</v>
      </c>
      <c r="J298" s="32"/>
    </row>
    <row r="299" spans="1:10" ht="15" customHeight="1" x14ac:dyDescent="0.25">
      <c r="A299" s="32" t="str">
        <f t="shared" si="13"/>
        <v/>
      </c>
      <c r="B299" s="68" t="s">
        <v>146</v>
      </c>
      <c r="C299" s="69" t="s">
        <v>577</v>
      </c>
      <c r="D299" s="69" t="s">
        <v>578</v>
      </c>
      <c r="E299" s="69" t="s">
        <v>179</v>
      </c>
      <c r="F299" s="180">
        <f>IF(ISBLANK(B299),"",IF(TYPE(IF(ISBLANK(D299),"",VLOOKUP(D299,'Material Rates'!$B$23:$J$169,9,FALSE)))=1,IF(ISBLANK(D299),"",VLOOKUP(D299,'Material Rates'!$B$23:$J$169,9,FALSE)),5/0))</f>
        <v>3</v>
      </c>
      <c r="G299" s="70">
        <v>0.72439949999999997</v>
      </c>
      <c r="H299" s="71">
        <f t="shared" si="14"/>
        <v>2.1731984999999998</v>
      </c>
      <c r="I299" s="211">
        <f t="shared" si="12"/>
        <v>2.8251580499999998</v>
      </c>
      <c r="J299" s="32"/>
    </row>
    <row r="300" spans="1:10" ht="15" customHeight="1" x14ac:dyDescent="0.25">
      <c r="A300" s="32" t="str">
        <f t="shared" si="13"/>
        <v/>
      </c>
      <c r="B300" s="68" t="s">
        <v>146</v>
      </c>
      <c r="C300" s="69" t="s">
        <v>579</v>
      </c>
      <c r="D300" s="69" t="s">
        <v>578</v>
      </c>
      <c r="E300" s="69" t="s">
        <v>179</v>
      </c>
      <c r="F300" s="180">
        <f>IF(ISBLANK(B300),"",IF(TYPE(IF(ISBLANK(D300),"",VLOOKUP(D300,'Material Rates'!$B$23:$J$169,9,FALSE)))=1,IF(ISBLANK(D300),"",VLOOKUP(D300,'Material Rates'!$B$23:$J$169,9,FALSE)),5/0))</f>
        <v>3</v>
      </c>
      <c r="G300" s="70">
        <v>1.0061999999999998</v>
      </c>
      <c r="H300" s="71">
        <f t="shared" si="14"/>
        <v>3.0185999999999993</v>
      </c>
      <c r="I300" s="211">
        <f t="shared" si="12"/>
        <v>3.9241799999999989</v>
      </c>
      <c r="J300" s="32"/>
    </row>
    <row r="301" spans="1:10" ht="15" customHeight="1" x14ac:dyDescent="0.25">
      <c r="A301" s="32" t="str">
        <f t="shared" si="13"/>
        <v/>
      </c>
      <c r="B301" s="68" t="s">
        <v>146</v>
      </c>
      <c r="C301" s="69" t="s">
        <v>580</v>
      </c>
      <c r="D301" s="69" t="s">
        <v>363</v>
      </c>
      <c r="E301" s="69" t="s">
        <v>179</v>
      </c>
      <c r="F301" s="180">
        <f>IF(ISBLANK(B301),"",IF(TYPE(IF(ISBLANK(D301),"",VLOOKUP(D301,'Material Rates'!$B$23:$J$169,9,FALSE)))=1,IF(ISBLANK(D301),"",VLOOKUP(D301,'Material Rates'!$B$23:$J$169,9,FALSE)),5/0))</f>
        <v>33</v>
      </c>
      <c r="G301" s="70">
        <v>0.15117767999999998</v>
      </c>
      <c r="H301" s="71">
        <f t="shared" si="14"/>
        <v>4.9888634399999994</v>
      </c>
      <c r="I301" s="211">
        <f t="shared" si="12"/>
        <v>6.4855224719999995</v>
      </c>
      <c r="J301" s="32"/>
    </row>
    <row r="302" spans="1:10" ht="15" customHeight="1" x14ac:dyDescent="0.25">
      <c r="A302" s="32" t="str">
        <f t="shared" si="13"/>
        <v/>
      </c>
      <c r="B302" s="68" t="s">
        <v>146</v>
      </c>
      <c r="C302" s="69" t="s">
        <v>581</v>
      </c>
      <c r="D302" s="69" t="s">
        <v>363</v>
      </c>
      <c r="E302" s="69" t="s">
        <v>179</v>
      </c>
      <c r="F302" s="180">
        <f>IF(ISBLANK(B302),"",IF(TYPE(IF(ISBLANK(D302),"",VLOOKUP(D302,'Material Rates'!$B$23:$J$169,9,FALSE)))=1,IF(ISBLANK(D302),"",VLOOKUP(D302,'Material Rates'!$B$23:$J$169,9,FALSE)),5/0))</f>
        <v>33</v>
      </c>
      <c r="G302" s="70">
        <v>3.4357000000000006E-2</v>
      </c>
      <c r="H302" s="71">
        <f t="shared" si="14"/>
        <v>1.1337810000000001</v>
      </c>
      <c r="I302" s="211">
        <f t="shared" si="12"/>
        <v>1.4739153000000003</v>
      </c>
      <c r="J302" s="32"/>
    </row>
    <row r="303" spans="1:10" ht="15" customHeight="1" x14ac:dyDescent="0.25">
      <c r="A303" s="32" t="str">
        <f t="shared" si="13"/>
        <v/>
      </c>
      <c r="B303" s="68" t="s">
        <v>146</v>
      </c>
      <c r="C303" s="69" t="s">
        <v>582</v>
      </c>
      <c r="D303" s="69" t="s">
        <v>363</v>
      </c>
      <c r="E303" s="69" t="s">
        <v>179</v>
      </c>
      <c r="F303" s="180">
        <f>IF(ISBLANK(B303),"",IF(TYPE(IF(ISBLANK(D303),"",VLOOKUP(D303,'Material Rates'!$B$23:$J$169,9,FALSE)))=1,IF(ISBLANK(D303),"",VLOOKUP(D303,'Material Rates'!$B$23:$J$169,9,FALSE)),5/0))</f>
        <v>33</v>
      </c>
      <c r="G303" s="70">
        <v>0.23007966218503251</v>
      </c>
      <c r="H303" s="71">
        <f t="shared" si="14"/>
        <v>7.5926288521060723</v>
      </c>
      <c r="I303" s="211">
        <f t="shared" si="12"/>
        <v>9.8704175077378942</v>
      </c>
      <c r="J303" s="32"/>
    </row>
    <row r="304" spans="1:10" ht="15" customHeight="1" x14ac:dyDescent="0.25">
      <c r="A304" s="32" t="str">
        <f t="shared" si="13"/>
        <v/>
      </c>
      <c r="B304" s="68" t="s">
        <v>146</v>
      </c>
      <c r="C304" s="69" t="s">
        <v>583</v>
      </c>
      <c r="D304" s="69" t="s">
        <v>541</v>
      </c>
      <c r="E304" s="69" t="s">
        <v>179</v>
      </c>
      <c r="F304" s="180">
        <f>IF(ISBLANK(B304),"",IF(TYPE(IF(ISBLANK(D304),"",VLOOKUP(D304,'Material Rates'!$B$23:$J$169,9,FALSE)))=1,IF(ISBLANK(D304),"",VLOOKUP(D304,'Material Rates'!$B$23:$J$169,9,FALSE)),5/0))</f>
        <v>37</v>
      </c>
      <c r="G304" s="70">
        <v>0.23007966218503251</v>
      </c>
      <c r="H304" s="71">
        <f t="shared" si="14"/>
        <v>8.5129475008462023</v>
      </c>
      <c r="I304" s="211">
        <f t="shared" si="12"/>
        <v>11.066831751100063</v>
      </c>
      <c r="J304" s="32"/>
    </row>
    <row r="305" spans="1:10" ht="15" customHeight="1" x14ac:dyDescent="0.25">
      <c r="A305" s="32" t="str">
        <f t="shared" si="13"/>
        <v/>
      </c>
      <c r="B305" s="68" t="s">
        <v>146</v>
      </c>
      <c r="C305" s="69" t="s">
        <v>584</v>
      </c>
      <c r="D305" s="69" t="s">
        <v>585</v>
      </c>
      <c r="E305" s="69" t="s">
        <v>179</v>
      </c>
      <c r="F305" s="180">
        <f>IF(ISBLANK(B305),"",IF(TYPE(IF(ISBLANK(D305),"",VLOOKUP(D305,'Material Rates'!$B$23:$J$169,9,FALSE)))=1,IF(ISBLANK(D305),"",VLOOKUP(D305,'Material Rates'!$B$23:$J$169,9,FALSE)),5/0))</f>
        <v>56</v>
      </c>
      <c r="G305" s="70">
        <v>1.2640274087499999</v>
      </c>
      <c r="H305" s="71">
        <f t="shared" si="14"/>
        <v>70.785534889999994</v>
      </c>
      <c r="I305" s="211">
        <f t="shared" si="12"/>
        <v>92.021195356999996</v>
      </c>
      <c r="J305" s="32"/>
    </row>
    <row r="306" spans="1:10" ht="15" customHeight="1" x14ac:dyDescent="0.25">
      <c r="A306" s="32" t="str">
        <f t="shared" si="13"/>
        <v/>
      </c>
      <c r="B306" s="68" t="s">
        <v>146</v>
      </c>
      <c r="C306" s="69" t="s">
        <v>586</v>
      </c>
      <c r="D306" s="69" t="s">
        <v>541</v>
      </c>
      <c r="E306" s="69" t="s">
        <v>179</v>
      </c>
      <c r="F306" s="180">
        <f>IF(ISBLANK(B306),"",IF(TYPE(IF(ISBLANK(D306),"",VLOOKUP(D306,'Material Rates'!$B$23:$J$169,9,FALSE)))=1,IF(ISBLANK(D306),"",VLOOKUP(D306,'Material Rates'!$B$23:$J$169,9,FALSE)),5/0))</f>
        <v>37</v>
      </c>
      <c r="G306" s="70">
        <v>2.1206092689103569E-2</v>
      </c>
      <c r="H306" s="71">
        <f t="shared" si="14"/>
        <v>0.78462542949683201</v>
      </c>
      <c r="I306" s="211">
        <f t="shared" si="12"/>
        <v>1.0200130583458815</v>
      </c>
      <c r="J306" s="32"/>
    </row>
    <row r="307" spans="1:10" ht="15" customHeight="1" thickBot="1" x14ac:dyDescent="0.3">
      <c r="A307" s="32" t="str">
        <f t="shared" si="13"/>
        <v/>
      </c>
      <c r="B307" s="68" t="s">
        <v>146</v>
      </c>
      <c r="C307" s="69" t="s">
        <v>587</v>
      </c>
      <c r="D307" s="69" t="s">
        <v>363</v>
      </c>
      <c r="E307" s="69" t="s">
        <v>179</v>
      </c>
      <c r="F307" s="180">
        <f>IF(ISBLANK(B307),"",IF(TYPE(IF(ISBLANK(D307),"",VLOOKUP(D307,'Material Rates'!$B$23:$J$169,9,FALSE)))=1,IF(ISBLANK(D307),"",VLOOKUP(D307,'Material Rates'!$B$23:$J$169,9,FALSE)),5/0))</f>
        <v>33</v>
      </c>
      <c r="G307" s="70">
        <v>2.1206092689103569E-2</v>
      </c>
      <c r="H307" s="71">
        <f t="shared" si="14"/>
        <v>0.69980105874041776</v>
      </c>
      <c r="I307" s="211">
        <f t="shared" si="12"/>
        <v>0.90974137636254304</v>
      </c>
      <c r="J307" s="32"/>
    </row>
    <row r="308" spans="1:10" ht="31.5" customHeight="1" thickBot="1" x14ac:dyDescent="0.3">
      <c r="B308" s="72" t="s">
        <v>14</v>
      </c>
      <c r="C308" s="73"/>
      <c r="D308" s="73"/>
      <c r="E308" s="73"/>
      <c r="F308" s="74"/>
      <c r="G308" s="75"/>
      <c r="H308" s="76">
        <f>SUM(H25:H307)</f>
        <v>29637.354421784858</v>
      </c>
      <c r="I308" s="212">
        <f>SUM(I25:I307)</f>
        <v>38528.560748320277</v>
      </c>
    </row>
    <row r="309" spans="1:10" ht="15.75" thickTop="1" x14ac:dyDescent="0.25"/>
    <row r="310" spans="1:10" ht="46.5" x14ac:dyDescent="0.25">
      <c r="I310" s="214" t="s">
        <v>168</v>
      </c>
    </row>
  </sheetData>
  <sheetProtection algorithmName="SHA-512" hashValue="Vi7gEtRu7lF0m7TCXZpFGk4VYW6LQjauuhlV6eOG2UI1CSq5WXNdc7asEHUFcYCbx4CSkODTHITAzIbrjrEBGA==" saltValue="X9bPkZxmgwQ11Tr0FaopIQ==" spinCount="100000" sheet="1" objects="1" scenarios="1"/>
  <mergeCells count="2">
    <mergeCell ref="B2:F9"/>
    <mergeCell ref="B20:I20"/>
  </mergeCells>
  <conditionalFormatting sqref="B25:E25 G25 I25 B29:I307">
    <cfRule type="expression" dxfId="6" priority="2">
      <formula>IF($A25="------&gt;",TRUE,FALSE)</formula>
    </cfRule>
  </conditionalFormatting>
  <conditionalFormatting sqref="B26:E28 G26:G28 F25:F28 I26:I28 H25:H28">
    <cfRule type="expression" dxfId="5" priority="1">
      <formula>IF($A25="------&gt;",TRUE,FALSE)</formula>
    </cfRule>
  </conditionalFormatting>
  <hyperlinks>
    <hyperlink ref="I8" r:id="rId1" xr:uid="{00000000-0004-0000-0200-000000000000}"/>
  </hyperlinks>
  <pageMargins left="0.25" right="0.25" top="0.75" bottom="0.75" header="0.3" footer="0.3"/>
  <pageSetup paperSize="9" scale="48" fitToHeight="0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Checks!$A$15:$A$35</xm:f>
          </x14:formula1>
          <xm:sqref>I22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52"/>
  <sheetViews>
    <sheetView showGridLines="0" workbookViewId="0"/>
  </sheetViews>
  <sheetFormatPr defaultColWidth="9" defaultRowHeight="15" x14ac:dyDescent="0.25"/>
  <cols>
    <col min="1" max="1" width="9" style="34"/>
    <col min="2" max="2" width="1.28515625" style="34" customWidth="1"/>
    <col min="3" max="3" width="9.7109375" style="34" customWidth="1"/>
    <col min="4" max="4" width="26.42578125" style="34" customWidth="1"/>
    <col min="5" max="5" width="26" style="34" customWidth="1"/>
    <col min="6" max="6" width="12.28515625" style="34" customWidth="1"/>
    <col min="7" max="7" width="7.5703125" style="34" customWidth="1"/>
    <col min="8" max="8" width="12.28515625" style="34" customWidth="1"/>
    <col min="9" max="16384" width="9" style="34"/>
  </cols>
  <sheetData>
    <row r="1" spans="3:8" ht="15.75" thickBot="1" x14ac:dyDescent="0.3"/>
    <row r="2" spans="3:8" ht="15" customHeight="1" thickTop="1" x14ac:dyDescent="0.25">
      <c r="C2" s="78"/>
      <c r="D2" s="79"/>
      <c r="E2" s="79"/>
      <c r="F2" s="79"/>
      <c r="G2" s="79"/>
      <c r="H2" s="80" t="s">
        <v>3</v>
      </c>
    </row>
    <row r="3" spans="3:8" ht="15" customHeight="1" x14ac:dyDescent="0.25">
      <c r="C3" s="81"/>
      <c r="D3" s="82"/>
      <c r="E3" s="82"/>
      <c r="F3" s="82"/>
      <c r="G3" s="82"/>
      <c r="H3" s="83" t="s">
        <v>2</v>
      </c>
    </row>
    <row r="4" spans="3:8" ht="15" customHeight="1" x14ac:dyDescent="0.25">
      <c r="C4" s="81"/>
      <c r="D4" s="82"/>
      <c r="E4" s="82"/>
      <c r="F4" s="82"/>
      <c r="G4" s="82"/>
      <c r="H4" s="83" t="s">
        <v>4</v>
      </c>
    </row>
    <row r="5" spans="3:8" ht="15" customHeight="1" x14ac:dyDescent="0.25">
      <c r="C5" s="81"/>
      <c r="D5" s="82"/>
      <c r="E5" s="82"/>
      <c r="F5" s="82"/>
      <c r="G5" s="82"/>
      <c r="H5" s="83" t="s">
        <v>0</v>
      </c>
    </row>
    <row r="6" spans="3:8" ht="15" customHeight="1" x14ac:dyDescent="0.25">
      <c r="C6" s="81"/>
      <c r="D6" s="82"/>
      <c r="E6" s="82"/>
      <c r="F6" s="82"/>
      <c r="G6" s="82"/>
      <c r="H6" s="83" t="s">
        <v>5</v>
      </c>
    </row>
    <row r="7" spans="3:8" ht="15" customHeight="1" x14ac:dyDescent="0.25">
      <c r="C7" s="81"/>
      <c r="D7" s="82"/>
      <c r="E7" s="82"/>
      <c r="F7" s="82"/>
      <c r="G7" s="82"/>
      <c r="H7" s="83" t="s">
        <v>123</v>
      </c>
    </row>
    <row r="8" spans="3:8" ht="15" customHeight="1" x14ac:dyDescent="0.25">
      <c r="C8" s="81"/>
      <c r="D8" s="82"/>
      <c r="E8" s="82"/>
      <c r="F8" s="82"/>
      <c r="G8" s="84"/>
      <c r="H8" s="83" t="s">
        <v>8</v>
      </c>
    </row>
    <row r="9" spans="3:8" ht="15" customHeight="1" thickBot="1" x14ac:dyDescent="0.3">
      <c r="C9" s="85"/>
      <c r="D9" s="86"/>
      <c r="E9" s="86"/>
      <c r="F9" s="86"/>
      <c r="G9" s="87"/>
      <c r="H9" s="88" t="s">
        <v>1</v>
      </c>
    </row>
    <row r="10" spans="3:8" s="94" customFormat="1" ht="17.25" customHeight="1" thickTop="1" thickBot="1" x14ac:dyDescent="0.3">
      <c r="C10" s="89" t="s">
        <v>125</v>
      </c>
      <c r="D10" s="90" t="str">
        <f>IF(ISBLANK('Material Detail'!C10),"",'Material Detail'!C10)</f>
        <v>Our Job Number</v>
      </c>
      <c r="E10" s="91"/>
      <c r="F10" s="92"/>
      <c r="G10" s="92"/>
      <c r="H10" s="93"/>
    </row>
    <row r="11" spans="3:8" s="94" customFormat="1" ht="17.25" customHeight="1" thickBot="1" x14ac:dyDescent="0.3">
      <c r="C11" s="95" t="s">
        <v>89</v>
      </c>
      <c r="D11" s="96" t="str">
        <f>IF(ISBLANK('Material Detail'!C11),"",'Material Detail'!C11)</f>
        <v>Our Customer</v>
      </c>
      <c r="E11" s="97"/>
      <c r="F11" s="98"/>
      <c r="G11" s="98"/>
      <c r="H11" s="99"/>
    </row>
    <row r="12" spans="3:8" s="94" customFormat="1" ht="17.25" customHeight="1" thickBot="1" x14ac:dyDescent="0.3">
      <c r="C12" s="95" t="s">
        <v>88</v>
      </c>
      <c r="D12" s="96" t="str">
        <f>IF(ISBLANK('Material Detail'!C12),"",'Material Detail'!C12)</f>
        <v>Our Contact</v>
      </c>
      <c r="E12" s="97"/>
      <c r="F12" s="98"/>
      <c r="G12" s="98"/>
      <c r="H12" s="99"/>
    </row>
    <row r="13" spans="3:8" ht="15" customHeight="1" x14ac:dyDescent="0.25">
      <c r="C13" s="100"/>
      <c r="D13" s="101" t="str">
        <f>IF(ISBLANK('Material Detail'!C13),"",'Material Detail'!C13)</f>
        <v>Site Address 1</v>
      </c>
      <c r="E13" s="102"/>
      <c r="F13" s="51"/>
      <c r="G13" s="51"/>
      <c r="H13" s="103"/>
    </row>
    <row r="14" spans="3:8" ht="15" customHeight="1" x14ac:dyDescent="0.25">
      <c r="C14" s="258" t="s">
        <v>122</v>
      </c>
      <c r="D14" s="104" t="str">
        <f>IF(ISBLANK('Material Detail'!C14),"",'Material Detail'!C14)</f>
        <v>Site Address 2</v>
      </c>
      <c r="E14" s="102"/>
      <c r="F14" s="51"/>
      <c r="G14" s="51"/>
      <c r="H14" s="103"/>
    </row>
    <row r="15" spans="3:8" ht="15" customHeight="1" x14ac:dyDescent="0.25">
      <c r="C15" s="258"/>
      <c r="D15" s="104" t="str">
        <f>IF(ISBLANK('Material Detail'!C15),"",'Material Detail'!C15)</f>
        <v>City/Town</v>
      </c>
      <c r="E15" s="102"/>
      <c r="F15" s="51"/>
      <c r="G15" s="51"/>
      <c r="H15" s="103"/>
    </row>
    <row r="16" spans="3:8" ht="15" customHeight="1" x14ac:dyDescent="0.25">
      <c r="C16" s="258"/>
      <c r="D16" s="104" t="str">
        <f>IF(ISBLANK('Material Detail'!C16),"",'Material Detail'!C16)</f>
        <v>Post Code</v>
      </c>
      <c r="E16" s="102"/>
      <c r="F16" s="51"/>
      <c r="G16" s="51"/>
      <c r="H16" s="103"/>
    </row>
    <row r="17" spans="2:9" ht="15" customHeight="1" thickBot="1" x14ac:dyDescent="0.3">
      <c r="C17" s="105"/>
      <c r="D17" s="106" t="str">
        <f>IF(ISBLANK('Material Detail'!C17),"",'Material Detail'!C17)</f>
        <v/>
      </c>
      <c r="E17" s="107"/>
      <c r="F17" s="108"/>
      <c r="G17" s="108"/>
      <c r="H17" s="109"/>
    </row>
    <row r="18" spans="2:9" ht="16.5" thickTop="1" thickBot="1" x14ac:dyDescent="0.3"/>
    <row r="19" spans="2:9" ht="15.75" customHeight="1" thickTop="1" x14ac:dyDescent="0.25">
      <c r="C19" s="243" t="s">
        <v>57</v>
      </c>
      <c r="D19" s="244"/>
      <c r="E19" s="244"/>
      <c r="F19" s="244"/>
      <c r="G19" s="244"/>
      <c r="H19" s="245"/>
    </row>
    <row r="20" spans="2:9" ht="15.75" customHeight="1" thickBot="1" x14ac:dyDescent="0.3">
      <c r="C20" s="246"/>
      <c r="D20" s="247"/>
      <c r="E20" s="247"/>
      <c r="F20" s="247"/>
      <c r="G20" s="247"/>
      <c r="H20" s="248"/>
    </row>
    <row r="21" spans="2:9" ht="16.5" thickTop="1" thickBot="1" x14ac:dyDescent="0.3"/>
    <row r="22" spans="2:9" ht="18.75" customHeight="1" thickTop="1" thickBot="1" x14ac:dyDescent="0.4">
      <c r="C22" s="110" t="s">
        <v>58</v>
      </c>
      <c r="D22" s="111"/>
      <c r="E22" s="111"/>
      <c r="F22" s="111"/>
      <c r="G22" s="111"/>
      <c r="H22" s="112" t="s">
        <v>59</v>
      </c>
    </row>
    <row r="23" spans="2:9" s="48" customFormat="1" ht="18.75" customHeight="1" thickTop="1" x14ac:dyDescent="0.25">
      <c r="B23" s="113">
        <f>IF(OR('LU''S'!C1=1,'LU''S'!C2=1,'LU''S'!C3=1,'LU''S'!C4=1),1,0)</f>
        <v>1</v>
      </c>
      <c r="C23" s="114" t="s">
        <v>60</v>
      </c>
      <c r="D23" s="115"/>
      <c r="E23" s="115"/>
      <c r="F23" s="115"/>
      <c r="G23" s="115"/>
      <c r="H23" s="12">
        <v>18.5</v>
      </c>
      <c r="I23" s="116"/>
    </row>
    <row r="24" spans="2:9" s="48" customFormat="1" ht="18.75" customHeight="1" x14ac:dyDescent="0.25">
      <c r="B24" s="117">
        <f>IF(OR('LU''S'!C1=1,'LU''S'!C2=1,'LU''S'!C4=1,'LU''S'!C5=1),1,0)</f>
        <v>1</v>
      </c>
      <c r="C24" s="118" t="s">
        <v>61</v>
      </c>
      <c r="D24" s="119"/>
      <c r="E24" s="119"/>
      <c r="F24" s="119"/>
      <c r="G24" s="119"/>
      <c r="H24" s="14">
        <v>15</v>
      </c>
      <c r="I24" s="116"/>
    </row>
    <row r="25" spans="2:9" s="48" customFormat="1" ht="18.75" customHeight="1" x14ac:dyDescent="0.25">
      <c r="B25" s="117">
        <f>'LU''S'!C21</f>
        <v>0</v>
      </c>
      <c r="C25" s="118" t="s">
        <v>62</v>
      </c>
      <c r="D25" s="119"/>
      <c r="E25" s="119"/>
      <c r="F25" s="119"/>
      <c r="G25" s="119"/>
      <c r="H25" s="14">
        <v>25</v>
      </c>
      <c r="I25" s="116"/>
    </row>
    <row r="26" spans="2:9" s="48" customFormat="1" ht="18.75" customHeight="1" x14ac:dyDescent="0.25">
      <c r="B26" s="117">
        <f>'LU''S'!C10</f>
        <v>0</v>
      </c>
      <c r="C26" s="118" t="s">
        <v>63</v>
      </c>
      <c r="D26" s="119"/>
      <c r="E26" s="119"/>
      <c r="F26" s="119"/>
      <c r="G26" s="119"/>
      <c r="H26" s="14">
        <v>18.5</v>
      </c>
      <c r="I26" s="116"/>
    </row>
    <row r="27" spans="2:9" s="48" customFormat="1" ht="18.75" customHeight="1" x14ac:dyDescent="0.25">
      <c r="B27" s="117">
        <f>'LU''S'!C22</f>
        <v>0</v>
      </c>
      <c r="C27" s="118" t="s">
        <v>64</v>
      </c>
      <c r="D27" s="119"/>
      <c r="E27" s="119"/>
      <c r="F27" s="119"/>
      <c r="G27" s="119"/>
      <c r="H27" s="14">
        <v>25</v>
      </c>
      <c r="I27" s="116"/>
    </row>
    <row r="28" spans="2:9" s="48" customFormat="1" ht="18.75" customHeight="1" x14ac:dyDescent="0.25">
      <c r="B28" s="117">
        <f>'LU''S'!C11</f>
        <v>1</v>
      </c>
      <c r="C28" s="118" t="s">
        <v>65</v>
      </c>
      <c r="D28" s="119"/>
      <c r="E28" s="119"/>
      <c r="F28" s="119"/>
      <c r="G28" s="119"/>
      <c r="H28" s="14">
        <v>18.5</v>
      </c>
      <c r="I28" s="116"/>
    </row>
    <row r="29" spans="2:9" s="48" customFormat="1" ht="18.75" customHeight="1" x14ac:dyDescent="0.25">
      <c r="B29" s="117">
        <f>IF(OR('LU''S'!C12=1,'LU''S'!C13=1),1,0)</f>
        <v>0</v>
      </c>
      <c r="C29" s="118" t="s">
        <v>66</v>
      </c>
      <c r="D29" s="119"/>
      <c r="E29" s="119"/>
      <c r="F29" s="119"/>
      <c r="G29" s="119"/>
      <c r="H29" s="14">
        <v>30</v>
      </c>
      <c r="I29" s="116"/>
    </row>
    <row r="30" spans="2:9" s="48" customFormat="1" ht="18.75" customHeight="1" x14ac:dyDescent="0.25">
      <c r="B30" s="117">
        <f>IF(OR('LU''S'!C13=1,'LU''S'!C14=1),1,0)</f>
        <v>0</v>
      </c>
      <c r="C30" s="118" t="s">
        <v>67</v>
      </c>
      <c r="D30" s="119"/>
      <c r="E30" s="119"/>
      <c r="F30" s="119"/>
      <c r="G30" s="119"/>
      <c r="H30" s="14">
        <v>20</v>
      </c>
      <c r="I30" s="116"/>
    </row>
    <row r="31" spans="2:9" s="48" customFormat="1" ht="18.75" customHeight="1" x14ac:dyDescent="0.25">
      <c r="B31" s="117">
        <f>'LU''S'!C15</f>
        <v>0</v>
      </c>
      <c r="C31" s="118" t="s">
        <v>68</v>
      </c>
      <c r="D31" s="119"/>
      <c r="E31" s="119"/>
      <c r="F31" s="119"/>
      <c r="G31" s="119"/>
      <c r="H31" s="14">
        <v>35</v>
      </c>
      <c r="I31" s="116"/>
    </row>
    <row r="32" spans="2:9" s="48" customFormat="1" ht="18.75" customHeight="1" x14ac:dyDescent="0.25">
      <c r="B32" s="117">
        <f>'LU''S'!C38</f>
        <v>1</v>
      </c>
      <c r="C32" s="118" t="s">
        <v>69</v>
      </c>
      <c r="D32" s="119"/>
      <c r="E32" s="119"/>
      <c r="F32" s="119"/>
      <c r="G32" s="119"/>
      <c r="H32" s="14">
        <v>15</v>
      </c>
      <c r="I32" s="116"/>
    </row>
    <row r="33" spans="2:9" s="48" customFormat="1" ht="18.75" customHeight="1" x14ac:dyDescent="0.25">
      <c r="B33" s="117">
        <f>IF(OR('LU''S'!C17=1,'LU''S'!C18=1),1,0)</f>
        <v>1</v>
      </c>
      <c r="C33" s="118" t="s">
        <v>70</v>
      </c>
      <c r="D33" s="119"/>
      <c r="E33" s="119"/>
      <c r="F33" s="119"/>
      <c r="G33" s="119"/>
      <c r="H33" s="14">
        <v>18</v>
      </c>
      <c r="I33" s="116"/>
    </row>
    <row r="34" spans="2:9" s="48" customFormat="1" ht="18.75" customHeight="1" x14ac:dyDescent="0.25">
      <c r="B34" s="117">
        <f>IF(OR('LU''S'!C16=1,'LU''S'!C18=1),1,0)</f>
        <v>1</v>
      </c>
      <c r="C34" s="118" t="s">
        <v>71</v>
      </c>
      <c r="D34" s="119"/>
      <c r="E34" s="119"/>
      <c r="F34" s="119"/>
      <c r="G34" s="119"/>
      <c r="H34" s="14">
        <v>15</v>
      </c>
      <c r="I34" s="116"/>
    </row>
    <row r="35" spans="2:9" s="48" customFormat="1" ht="18.75" customHeight="1" x14ac:dyDescent="0.25">
      <c r="B35" s="117">
        <f>'LU''S'!C23</f>
        <v>0</v>
      </c>
      <c r="C35" s="118" t="s">
        <v>72</v>
      </c>
      <c r="D35" s="119"/>
      <c r="E35" s="119"/>
      <c r="F35" s="119"/>
      <c r="G35" s="119"/>
      <c r="H35" s="14">
        <v>25</v>
      </c>
      <c r="I35" s="116"/>
    </row>
    <row r="36" spans="2:9" s="48" customFormat="1" ht="18.75" customHeight="1" x14ac:dyDescent="0.25">
      <c r="B36" s="117">
        <f>'LU''S'!C19</f>
        <v>1</v>
      </c>
      <c r="C36" s="118" t="s">
        <v>73</v>
      </c>
      <c r="D36" s="119"/>
      <c r="E36" s="119"/>
      <c r="F36" s="119"/>
      <c r="G36" s="119"/>
      <c r="H36" s="14">
        <v>18</v>
      </c>
      <c r="I36" s="116"/>
    </row>
    <row r="37" spans="2:9" s="48" customFormat="1" ht="18.75" customHeight="1" x14ac:dyDescent="0.25">
      <c r="B37" s="117">
        <f>IF(OR('LU''S'!C7=1,'LU''S'!C8=1),1,0)</f>
        <v>1</v>
      </c>
      <c r="C37" s="118" t="s">
        <v>74</v>
      </c>
      <c r="D37" s="119"/>
      <c r="E37" s="119"/>
      <c r="F37" s="119"/>
      <c r="G37" s="119"/>
      <c r="H37" s="14">
        <v>20</v>
      </c>
      <c r="I37" s="116"/>
    </row>
    <row r="38" spans="2:9" s="48" customFormat="1" ht="18.75" customHeight="1" x14ac:dyDescent="0.25">
      <c r="B38" s="117">
        <f>IF(OR('LU''S'!C8=1,'LU''S'!C9=1),1,0)</f>
        <v>1</v>
      </c>
      <c r="C38" s="118" t="s">
        <v>75</v>
      </c>
      <c r="D38" s="119"/>
      <c r="E38" s="119"/>
      <c r="F38" s="119"/>
      <c r="G38" s="119"/>
      <c r="H38" s="14">
        <v>15</v>
      </c>
      <c r="I38" s="116"/>
    </row>
    <row r="39" spans="2:9" s="48" customFormat="1" ht="18.75" customHeight="1" x14ac:dyDescent="0.25">
      <c r="B39" s="117">
        <f>'LU''S'!C6</f>
        <v>0</v>
      </c>
      <c r="C39" s="118" t="s">
        <v>76</v>
      </c>
      <c r="D39" s="119"/>
      <c r="E39" s="119"/>
      <c r="F39" s="119"/>
      <c r="G39" s="119"/>
      <c r="H39" s="14">
        <v>20</v>
      </c>
      <c r="I39" s="116"/>
    </row>
    <row r="40" spans="2:9" s="48" customFormat="1" ht="18.75" customHeight="1" x14ac:dyDescent="0.25">
      <c r="B40" s="117">
        <f>'LU''S'!C20</f>
        <v>0</v>
      </c>
      <c r="C40" s="118" t="s">
        <v>77</v>
      </c>
      <c r="D40" s="119"/>
      <c r="E40" s="119"/>
      <c r="F40" s="119"/>
      <c r="G40" s="119"/>
      <c r="H40" s="14">
        <v>18</v>
      </c>
      <c r="I40" s="116"/>
    </row>
    <row r="41" spans="2:9" s="48" customFormat="1" ht="18.75" customHeight="1" x14ac:dyDescent="0.25">
      <c r="B41" s="117">
        <f>'LU''S'!C26</f>
        <v>0</v>
      </c>
      <c r="C41" s="118" t="s">
        <v>162</v>
      </c>
      <c r="D41" s="119"/>
      <c r="E41" s="119"/>
      <c r="F41" s="119"/>
      <c r="G41" s="119"/>
      <c r="H41" s="14">
        <v>18</v>
      </c>
      <c r="I41" s="116"/>
    </row>
    <row r="42" spans="2:9" s="48" customFormat="1" ht="18.75" customHeight="1" x14ac:dyDescent="0.25">
      <c r="B42" s="117">
        <f>IF(OR('LU''S'!C28=1,'LU''S'!C27=1),1,0)</f>
        <v>1</v>
      </c>
      <c r="C42" s="118" t="s">
        <v>78</v>
      </c>
      <c r="D42" s="119"/>
      <c r="E42" s="119"/>
      <c r="F42" s="119"/>
      <c r="G42" s="119"/>
      <c r="H42" s="14">
        <v>22.5</v>
      </c>
      <c r="I42" s="116"/>
    </row>
    <row r="43" spans="2:9" s="48" customFormat="1" ht="18.75" customHeight="1" x14ac:dyDescent="0.25">
      <c r="B43" s="117">
        <f>IF(OR('LU''S'!C27=1,'LU''S'!C29=1),1,0)</f>
        <v>1</v>
      </c>
      <c r="C43" s="118" t="s">
        <v>79</v>
      </c>
      <c r="D43" s="119"/>
      <c r="E43" s="119"/>
      <c r="F43" s="119"/>
      <c r="G43" s="119"/>
      <c r="H43" s="14">
        <v>15</v>
      </c>
      <c r="I43" s="116"/>
    </row>
    <row r="44" spans="2:9" s="48" customFormat="1" ht="18.75" customHeight="1" x14ac:dyDescent="0.25">
      <c r="B44" s="117">
        <f>IF(OR('LU''S'!C30=1,'LU''S'!C31=1),1,0)</f>
        <v>0</v>
      </c>
      <c r="C44" s="118" t="s">
        <v>80</v>
      </c>
      <c r="D44" s="119"/>
      <c r="E44" s="119"/>
      <c r="F44" s="119"/>
      <c r="G44" s="119"/>
      <c r="H44" s="14">
        <v>30</v>
      </c>
      <c r="I44" s="116"/>
    </row>
    <row r="45" spans="2:9" s="48" customFormat="1" ht="18.75" customHeight="1" x14ac:dyDescent="0.25">
      <c r="B45" s="117">
        <f>IF(OR('LU''S'!C31=1,'LU''S'!C32=1),1,0)</f>
        <v>0</v>
      </c>
      <c r="C45" s="118" t="s">
        <v>81</v>
      </c>
      <c r="D45" s="119"/>
      <c r="E45" s="119"/>
      <c r="F45" s="119"/>
      <c r="G45" s="119"/>
      <c r="H45" s="14">
        <v>20</v>
      </c>
      <c r="I45" s="116"/>
    </row>
    <row r="46" spans="2:9" s="48" customFormat="1" ht="18.75" customHeight="1" x14ac:dyDescent="0.25">
      <c r="B46" s="117">
        <f>IF(OR('LU''S'!C35=1,'LU''S'!C36=1,'LU''S'!C33=1,'LU''S'!C34=1),1,0)</f>
        <v>1</v>
      </c>
      <c r="C46" s="118" t="s">
        <v>82</v>
      </c>
      <c r="D46" s="119"/>
      <c r="E46" s="119"/>
      <c r="F46" s="119"/>
      <c r="G46" s="119"/>
      <c r="H46" s="14">
        <v>18.5</v>
      </c>
      <c r="I46" s="116"/>
    </row>
    <row r="47" spans="2:9" s="48" customFormat="1" ht="18.75" customHeight="1" x14ac:dyDescent="0.25">
      <c r="B47" s="117">
        <f>IF(OR('LU''S'!C33=1,'LU''S'!C34=1,'LU''S'!C36=1,'LU''S'!C37=1),1,0)</f>
        <v>1</v>
      </c>
      <c r="C47" s="118" t="s">
        <v>83</v>
      </c>
      <c r="D47" s="119"/>
      <c r="E47" s="119"/>
      <c r="F47" s="119"/>
      <c r="G47" s="119"/>
      <c r="H47" s="14">
        <v>15</v>
      </c>
      <c r="I47" s="116"/>
    </row>
    <row r="48" spans="2:9" s="48" customFormat="1" ht="18.75" customHeight="1" x14ac:dyDescent="0.25">
      <c r="B48" s="117">
        <f>'LU''S'!C24</f>
        <v>0</v>
      </c>
      <c r="C48" s="118" t="s">
        <v>84</v>
      </c>
      <c r="D48" s="119"/>
      <c r="E48" s="119"/>
      <c r="F48" s="119"/>
      <c r="G48" s="119"/>
      <c r="H48" s="14">
        <v>25</v>
      </c>
      <c r="I48" s="116"/>
    </row>
    <row r="49" spans="2:9" s="48" customFormat="1" ht="18.75" customHeight="1" x14ac:dyDescent="0.25">
      <c r="B49" s="117">
        <f>'LU''S'!C25</f>
        <v>0</v>
      </c>
      <c r="C49" s="118" t="s">
        <v>85</v>
      </c>
      <c r="D49" s="119"/>
      <c r="E49" s="119"/>
      <c r="F49" s="119"/>
      <c r="G49" s="119"/>
      <c r="H49" s="14">
        <v>25</v>
      </c>
      <c r="I49" s="116"/>
    </row>
    <row r="50" spans="2:9" s="48" customFormat="1" ht="18.75" customHeight="1" x14ac:dyDescent="0.25">
      <c r="B50" s="117">
        <f>'LU''S'!C39</f>
        <v>0</v>
      </c>
      <c r="C50" s="118" t="s">
        <v>86</v>
      </c>
      <c r="D50" s="119"/>
      <c r="E50" s="119"/>
      <c r="F50" s="119"/>
      <c r="G50" s="119"/>
      <c r="H50" s="14">
        <v>25</v>
      </c>
      <c r="I50" s="116"/>
    </row>
    <row r="51" spans="2:9" s="48" customFormat="1" ht="18.75" customHeight="1" thickBot="1" x14ac:dyDescent="0.3">
      <c r="B51" s="120">
        <f>'LU''S'!C40</f>
        <v>0</v>
      </c>
      <c r="C51" s="121" t="s">
        <v>87</v>
      </c>
      <c r="D51" s="122"/>
      <c r="E51" s="122"/>
      <c r="F51" s="122"/>
      <c r="G51" s="122"/>
      <c r="H51" s="27">
        <v>18.5</v>
      </c>
      <c r="I51" s="116"/>
    </row>
    <row r="52" spans="2:9" ht="15.75" thickTop="1" x14ac:dyDescent="0.25"/>
  </sheetData>
  <sheetProtection algorithmName="SHA-512" hashValue="rd2TAamm89HqYg3EClypQ6tgPucqJm4vQGlnMznS1qgQDC9l5gG6LpmYQC4mCaHwXZlIj8LXmebxG8oD3vzRzQ==" saltValue="beuBXqXH3wkiUpXmyo50oA==" spinCount="100000" sheet="1" objects="1" scenarios="1"/>
  <mergeCells count="2">
    <mergeCell ref="C19:H20"/>
    <mergeCell ref="C14:C16"/>
  </mergeCells>
  <conditionalFormatting sqref="B23:B51">
    <cfRule type="cellIs" dxfId="4" priority="1" operator="equal">
      <formula>0</formula>
    </cfRule>
    <cfRule type="cellIs" dxfId="3" priority="2" operator="equal">
      <formula>1</formula>
    </cfRule>
  </conditionalFormatting>
  <dataValidations count="1">
    <dataValidation type="decimal" allowBlank="1" showInputMessage="1" showErrorMessage="1" errorTitle="EST-E-MATE (SOUTH WEST) LTD" error="You must enter a value between 0 &amp; 100." sqref="H23:H51" xr:uid="{00000000-0002-0000-0300-000000000000}">
      <formula1>0</formula1>
      <formula2>100</formula2>
    </dataValidation>
  </dataValidations>
  <hyperlinks>
    <hyperlink ref="H8" r:id="rId1" xr:uid="{00000000-0004-0000-0300-000000000000}"/>
  </hyperlinks>
  <pageMargins left="0.7" right="0.7" top="0.75" bottom="0.75" header="0.3" footer="0.3"/>
  <pageSetup paperSize="9" scale="83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J231"/>
  <sheetViews>
    <sheetView showGridLines="0" zoomScale="70" zoomScaleNormal="70" workbookViewId="0"/>
  </sheetViews>
  <sheetFormatPr defaultColWidth="9" defaultRowHeight="15" x14ac:dyDescent="0.25"/>
  <cols>
    <col min="1" max="1" width="9" style="34"/>
    <col min="2" max="2" width="28" style="34" customWidth="1"/>
    <col min="3" max="3" width="68.42578125" style="34" customWidth="1"/>
    <col min="4" max="4" width="105.28515625" style="77" customWidth="1"/>
    <col min="5" max="5" width="13.85546875" style="77" customWidth="1"/>
    <col min="6" max="7" width="14" style="34" customWidth="1"/>
    <col min="8" max="9" width="17.42578125" style="34" customWidth="1"/>
    <col min="10" max="16384" width="9" style="34"/>
  </cols>
  <sheetData>
    <row r="1" spans="1:9" ht="15.75" customHeight="1" thickBot="1" x14ac:dyDescent="0.3">
      <c r="B1" s="35"/>
      <c r="C1" s="35"/>
      <c r="D1" s="36"/>
      <c r="E1" s="36"/>
      <c r="F1" s="35"/>
      <c r="G1" s="35"/>
      <c r="H1" s="35"/>
      <c r="I1" s="35"/>
    </row>
    <row r="2" spans="1:9" ht="15.75" customHeight="1" thickTop="1" x14ac:dyDescent="0.25">
      <c r="A2" s="35"/>
      <c r="B2" s="249" t="s">
        <v>7</v>
      </c>
      <c r="C2" s="250"/>
      <c r="D2" s="250"/>
      <c r="E2" s="250"/>
      <c r="F2" s="250"/>
      <c r="G2" s="37"/>
      <c r="H2" s="37"/>
      <c r="I2" s="38" t="s">
        <v>3</v>
      </c>
    </row>
    <row r="3" spans="1:9" ht="15.75" customHeight="1" x14ac:dyDescent="0.25">
      <c r="A3" s="35"/>
      <c r="B3" s="251"/>
      <c r="C3" s="252"/>
      <c r="D3" s="252"/>
      <c r="E3" s="252"/>
      <c r="F3" s="252"/>
      <c r="G3" s="39"/>
      <c r="H3" s="39"/>
      <c r="I3" s="40" t="s">
        <v>2</v>
      </c>
    </row>
    <row r="4" spans="1:9" ht="15.75" customHeight="1" x14ac:dyDescent="0.25">
      <c r="A4" s="35"/>
      <c r="B4" s="251"/>
      <c r="C4" s="252"/>
      <c r="D4" s="252"/>
      <c r="E4" s="252"/>
      <c r="F4" s="252"/>
      <c r="G4" s="39"/>
      <c r="H4" s="39"/>
      <c r="I4" s="40" t="s">
        <v>4</v>
      </c>
    </row>
    <row r="5" spans="1:9" ht="15.75" customHeight="1" x14ac:dyDescent="0.25">
      <c r="A5" s="35"/>
      <c r="B5" s="251"/>
      <c r="C5" s="252"/>
      <c r="D5" s="252"/>
      <c r="E5" s="252"/>
      <c r="F5" s="252"/>
      <c r="G5" s="39"/>
      <c r="H5" s="39"/>
      <c r="I5" s="40" t="s">
        <v>0</v>
      </c>
    </row>
    <row r="6" spans="1:9" ht="15.75" customHeight="1" x14ac:dyDescent="0.25">
      <c r="A6" s="35"/>
      <c r="B6" s="251"/>
      <c r="C6" s="252"/>
      <c r="D6" s="252"/>
      <c r="E6" s="252"/>
      <c r="F6" s="252"/>
      <c r="G6" s="39"/>
      <c r="H6" s="39"/>
      <c r="I6" s="40" t="s">
        <v>5</v>
      </c>
    </row>
    <row r="7" spans="1:9" ht="15.75" customHeight="1" x14ac:dyDescent="0.25">
      <c r="A7" s="35"/>
      <c r="B7" s="251"/>
      <c r="C7" s="252"/>
      <c r="D7" s="252"/>
      <c r="E7" s="252"/>
      <c r="F7" s="252"/>
      <c r="G7" s="39"/>
      <c r="H7" s="39"/>
      <c r="I7" s="40" t="s">
        <v>123</v>
      </c>
    </row>
    <row r="8" spans="1:9" ht="15.75" customHeight="1" x14ac:dyDescent="0.25">
      <c r="A8" s="35"/>
      <c r="B8" s="251"/>
      <c r="C8" s="252"/>
      <c r="D8" s="252"/>
      <c r="E8" s="252"/>
      <c r="F8" s="252"/>
      <c r="G8" s="39"/>
      <c r="H8" s="39"/>
      <c r="I8" s="40" t="s">
        <v>8</v>
      </c>
    </row>
    <row r="9" spans="1:9" ht="18.75" customHeight="1" thickBot="1" x14ac:dyDescent="0.3">
      <c r="A9" s="35"/>
      <c r="B9" s="253"/>
      <c r="C9" s="254"/>
      <c r="D9" s="254"/>
      <c r="E9" s="254"/>
      <c r="F9" s="254"/>
      <c r="G9" s="41"/>
      <c r="H9" s="41"/>
      <c r="I9" s="42" t="s">
        <v>1</v>
      </c>
    </row>
    <row r="10" spans="1:9" ht="21" customHeight="1" thickTop="1" thickBot="1" x14ac:dyDescent="0.3">
      <c r="A10" s="35"/>
      <c r="B10" s="123" t="s">
        <v>124</v>
      </c>
      <c r="C10" s="45" t="str">
        <f>IF(ISBLANK('Material Detail'!C10),"",'Material Detail'!C10)</f>
        <v>Our Job Number</v>
      </c>
      <c r="D10" s="46"/>
      <c r="E10" s="46"/>
      <c r="F10" s="46"/>
      <c r="G10" s="46"/>
      <c r="H10" s="46"/>
      <c r="I10" s="47"/>
    </row>
    <row r="11" spans="1:9" ht="21" customHeight="1" thickBot="1" x14ac:dyDescent="0.3">
      <c r="A11" s="35"/>
      <c r="B11" s="124" t="s">
        <v>89</v>
      </c>
      <c r="C11" s="50" t="str">
        <f>IF(ISBLANK('Material Detail'!C11),"",'Material Detail'!C11)</f>
        <v>Our Customer</v>
      </c>
      <c r="D11" s="51"/>
      <c r="E11" s="51"/>
      <c r="F11" s="51"/>
      <c r="G11" s="51"/>
      <c r="H11" s="51"/>
      <c r="I11" s="52"/>
    </row>
    <row r="12" spans="1:9" ht="21" customHeight="1" thickBot="1" x14ac:dyDescent="0.3">
      <c r="A12" s="35"/>
      <c r="B12" s="124" t="s">
        <v>88</v>
      </c>
      <c r="C12" s="50" t="str">
        <f>IF(ISBLANK('Material Detail'!C12),"",'Material Detail'!C12)</f>
        <v>Our Contact</v>
      </c>
      <c r="D12" s="51"/>
      <c r="E12" s="51"/>
      <c r="F12" s="51"/>
      <c r="G12" s="51"/>
      <c r="H12" s="51"/>
      <c r="I12" s="52"/>
    </row>
    <row r="13" spans="1:9" ht="21" customHeight="1" x14ac:dyDescent="0.3">
      <c r="A13" s="35"/>
      <c r="B13" s="53"/>
      <c r="C13" s="125" t="str">
        <f>IF(ISBLANK('Material Detail'!C13),"",'Material Detail'!C13)</f>
        <v>Site Address 1</v>
      </c>
      <c r="D13" s="51"/>
      <c r="E13" s="51"/>
      <c r="F13" s="51"/>
      <c r="G13" s="51"/>
      <c r="H13" s="51"/>
      <c r="I13" s="52"/>
    </row>
    <row r="14" spans="1:9" ht="21" customHeight="1" x14ac:dyDescent="0.25">
      <c r="A14" s="35"/>
      <c r="B14" s="53"/>
      <c r="C14" s="55" t="str">
        <f>IF(ISBLANK('Material Detail'!C14),"",'Material Detail'!C14)</f>
        <v>Site Address 2</v>
      </c>
      <c r="D14" s="51"/>
      <c r="E14" s="51"/>
      <c r="F14" s="51"/>
      <c r="G14" s="51"/>
      <c r="H14" s="51"/>
      <c r="I14" s="52"/>
    </row>
    <row r="15" spans="1:9" ht="21" customHeight="1" x14ac:dyDescent="0.25">
      <c r="A15" s="35"/>
      <c r="B15" s="53" t="s">
        <v>122</v>
      </c>
      <c r="C15" s="55" t="str">
        <f>IF(ISBLANK('Material Detail'!C15),"",'Material Detail'!C15)</f>
        <v>City/Town</v>
      </c>
      <c r="D15" s="51"/>
      <c r="E15" s="51"/>
      <c r="F15" s="51"/>
      <c r="G15" s="51"/>
      <c r="H15" s="51"/>
      <c r="I15" s="52"/>
    </row>
    <row r="16" spans="1:9" ht="21" customHeight="1" x14ac:dyDescent="0.25">
      <c r="A16" s="35"/>
      <c r="B16" s="53"/>
      <c r="C16" s="55" t="str">
        <f>IF(ISBLANK('Material Detail'!C16),"",'Material Detail'!C16)</f>
        <v>Post Code</v>
      </c>
      <c r="D16" s="51"/>
      <c r="E16" s="51"/>
      <c r="F16" s="51"/>
      <c r="G16" s="51"/>
      <c r="H16" s="51"/>
      <c r="I16" s="52"/>
    </row>
    <row r="17" spans="1:10" ht="21" customHeight="1" thickBot="1" x14ac:dyDescent="0.3">
      <c r="A17" s="35"/>
      <c r="B17" s="105"/>
      <c r="C17" s="106" t="str">
        <f>IF(ISBLANK('Material Detail'!C17),"",'Material Detail'!C17)</f>
        <v/>
      </c>
      <c r="D17" s="58"/>
      <c r="E17" s="58"/>
      <c r="F17" s="58"/>
      <c r="G17" s="58"/>
      <c r="H17" s="58"/>
      <c r="I17" s="59"/>
    </row>
    <row r="18" spans="1:10" ht="15.75" customHeight="1" thickTop="1" x14ac:dyDescent="0.25">
      <c r="A18" s="35"/>
      <c r="B18" s="60" t="s">
        <v>18</v>
      </c>
      <c r="C18" s="61"/>
      <c r="D18" s="61"/>
      <c r="E18" s="61"/>
      <c r="F18" s="61"/>
      <c r="G18" s="61"/>
      <c r="H18" s="61"/>
      <c r="I18" s="61"/>
    </row>
    <row r="19" spans="1:10" ht="15.75" customHeight="1" thickBot="1" x14ac:dyDescent="0.3">
      <c r="A19" s="35"/>
      <c r="B19" s="60"/>
      <c r="C19" s="61"/>
      <c r="D19" s="61"/>
      <c r="E19" s="61"/>
      <c r="F19" s="61"/>
      <c r="G19" s="61"/>
      <c r="H19" s="61"/>
      <c r="I19" s="61"/>
    </row>
    <row r="20" spans="1:10" ht="48" thickTop="1" thickBot="1" x14ac:dyDescent="0.3">
      <c r="A20" s="35"/>
      <c r="B20" s="255" t="s">
        <v>15</v>
      </c>
      <c r="C20" s="256"/>
      <c r="D20" s="256"/>
      <c r="E20" s="256"/>
      <c r="F20" s="256"/>
      <c r="G20" s="256"/>
      <c r="H20" s="256"/>
      <c r="I20" s="257"/>
    </row>
    <row r="21" spans="1:10" ht="15.75" customHeight="1" thickTop="1" thickBot="1" x14ac:dyDescent="0.3">
      <c r="A21" s="35"/>
      <c r="B21" s="62"/>
      <c r="C21" s="61"/>
      <c r="D21" s="61"/>
      <c r="E21" s="61"/>
      <c r="F21" s="61"/>
      <c r="G21" s="61"/>
      <c r="H21" s="61"/>
      <c r="I21" s="61"/>
    </row>
    <row r="22" spans="1:10" ht="38.25" customHeight="1" thickBot="1" x14ac:dyDescent="0.3">
      <c r="A22" s="35"/>
      <c r="C22" s="63"/>
      <c r="H22" s="208" t="s">
        <v>167</v>
      </c>
      <c r="I22" s="209">
        <v>0.3</v>
      </c>
    </row>
    <row r="23" spans="1:10" ht="15.75" customHeight="1" thickBot="1" x14ac:dyDescent="0.3">
      <c r="A23" s="35"/>
      <c r="B23" s="60"/>
      <c r="C23" s="61"/>
      <c r="D23" s="61"/>
      <c r="E23" s="61"/>
      <c r="F23" s="61"/>
      <c r="G23" s="61"/>
      <c r="H23" s="61"/>
      <c r="I23" s="61"/>
    </row>
    <row r="24" spans="1:10" s="67" customFormat="1" ht="53.25" customHeight="1" thickTop="1" thickBot="1" x14ac:dyDescent="0.3">
      <c r="A24" s="64"/>
      <c r="B24" s="65" t="s">
        <v>19</v>
      </c>
      <c r="C24" s="31" t="s">
        <v>20</v>
      </c>
      <c r="D24" s="31" t="s">
        <v>9</v>
      </c>
      <c r="E24" s="66" t="s">
        <v>21</v>
      </c>
      <c r="F24" s="31" t="s">
        <v>17</v>
      </c>
      <c r="G24" s="31" t="s">
        <v>36</v>
      </c>
      <c r="H24" s="31" t="s">
        <v>16</v>
      </c>
      <c r="I24" s="210" t="s">
        <v>40</v>
      </c>
    </row>
    <row r="25" spans="1:10" s="33" customFormat="1" ht="14.25" customHeight="1" x14ac:dyDescent="0.2">
      <c r="A25" s="32"/>
      <c r="B25" s="126" t="s">
        <v>131</v>
      </c>
      <c r="C25" s="127" t="s">
        <v>588</v>
      </c>
      <c r="D25" s="127" t="s">
        <v>70</v>
      </c>
      <c r="E25" s="127" t="s">
        <v>589</v>
      </c>
      <c r="F25" s="128">
        <f>IF(ISBLANK(B25),"",IF(TYPE(IF(ISBLANK(D25),"",VLOOKUP(D25,'LU''S'!$A$1:$B$40,2,FALSE)))=1,IF(ISBLANK(D25),"",VLOOKUP(D25,'LU''S'!$A$1:$B$40,2,FALSE)),5/0))</f>
        <v>18</v>
      </c>
      <c r="G25" s="129">
        <v>8</v>
      </c>
      <c r="H25" s="130">
        <f>IF(ISERR(F25*G25),0,F25*G25)</f>
        <v>144</v>
      </c>
      <c r="I25" s="213">
        <f t="shared" ref="I25:I88" si="0">H25+(H25*$I$22)</f>
        <v>187.2</v>
      </c>
      <c r="J25" s="32"/>
    </row>
    <row r="26" spans="1:10" s="33" customFormat="1" ht="14.25" customHeight="1" x14ac:dyDescent="0.2">
      <c r="A26" s="32"/>
      <c r="B26" s="126" t="s">
        <v>129</v>
      </c>
      <c r="C26" s="127" t="s">
        <v>590</v>
      </c>
      <c r="D26" s="127" t="s">
        <v>69</v>
      </c>
      <c r="E26" s="127" t="s">
        <v>589</v>
      </c>
      <c r="F26" s="128">
        <f>IF(ISBLANK(B26),"",IF(TYPE(IF(ISBLANK(D26),"",VLOOKUP(D26,'LU''S'!$A$1:$B$40,2,FALSE)))=1,IF(ISBLANK(D26),"",VLOOKUP(D26,'LU''S'!$A$1:$B$40,2,FALSE)),5/0))</f>
        <v>15</v>
      </c>
      <c r="G26" s="129">
        <v>8</v>
      </c>
      <c r="H26" s="130">
        <f t="shared" ref="H26:H89" si="1">IF(ISERR(F26*G26),0,F26*G26)</f>
        <v>120</v>
      </c>
      <c r="I26" s="213">
        <f t="shared" si="0"/>
        <v>156</v>
      </c>
      <c r="J26" s="32"/>
    </row>
    <row r="27" spans="1:10" s="33" customFormat="1" ht="14.25" customHeight="1" x14ac:dyDescent="0.2">
      <c r="A27" s="32"/>
      <c r="B27" s="126" t="s">
        <v>132</v>
      </c>
      <c r="C27" s="127" t="s">
        <v>591</v>
      </c>
      <c r="D27" s="127" t="s">
        <v>70</v>
      </c>
      <c r="E27" s="127" t="s">
        <v>589</v>
      </c>
      <c r="F27" s="128">
        <f>IF(ISBLANK(B27),"",IF(TYPE(IF(ISBLANK(D27),"",VLOOKUP(D27,'LU''S'!$A$1:$B$40,2,FALSE)))=1,IF(ISBLANK(D27),"",VLOOKUP(D27,'LU''S'!$A$1:$B$40,2,FALSE)),5/0))</f>
        <v>18</v>
      </c>
      <c r="G27" s="129">
        <v>2.3580000000000001</v>
      </c>
      <c r="H27" s="130">
        <f t="shared" si="1"/>
        <v>42.444000000000003</v>
      </c>
      <c r="I27" s="213">
        <f t="shared" si="0"/>
        <v>55.177199999999999</v>
      </c>
      <c r="J27" s="32"/>
    </row>
    <row r="28" spans="1:10" s="33" customFormat="1" ht="14.25" customHeight="1" x14ac:dyDescent="0.2">
      <c r="A28" s="32"/>
      <c r="B28" s="126" t="s">
        <v>132</v>
      </c>
      <c r="C28" s="127" t="s">
        <v>592</v>
      </c>
      <c r="D28" s="127" t="s">
        <v>70</v>
      </c>
      <c r="E28" s="127" t="s">
        <v>589</v>
      </c>
      <c r="F28" s="128">
        <f>IF(ISBLANK(B28),"",IF(TYPE(IF(ISBLANK(D28),"",VLOOKUP(D28,'LU''S'!$A$1:$B$40,2,FALSE)))=1,IF(ISBLANK(D28),"",VLOOKUP(D28,'LU''S'!$A$1:$B$40,2,FALSE)),5/0))</f>
        <v>18</v>
      </c>
      <c r="G28" s="129">
        <v>2.8296000000000001</v>
      </c>
      <c r="H28" s="130">
        <f t="shared" si="1"/>
        <v>50.9328</v>
      </c>
      <c r="I28" s="213">
        <f t="shared" si="0"/>
        <v>66.212639999999993</v>
      </c>
      <c r="J28" s="32"/>
    </row>
    <row r="29" spans="1:10" s="33" customFormat="1" ht="14.25" customHeight="1" x14ac:dyDescent="0.2">
      <c r="A29" s="32"/>
      <c r="B29" s="126" t="s">
        <v>132</v>
      </c>
      <c r="C29" s="127" t="s">
        <v>593</v>
      </c>
      <c r="D29" s="127" t="s">
        <v>70</v>
      </c>
      <c r="E29" s="127" t="s">
        <v>589</v>
      </c>
      <c r="F29" s="128">
        <f>IF(ISBLANK(B29),"",IF(TYPE(IF(ISBLANK(D29),"",VLOOKUP(D29,'LU''S'!$A$1:$B$40,2,FALSE)))=1,IF(ISBLANK(D29),"",VLOOKUP(D29,'LU''S'!$A$1:$B$40,2,FALSE)),5/0))</f>
        <v>18</v>
      </c>
      <c r="G29" s="129">
        <v>2.5852500000000003</v>
      </c>
      <c r="H29" s="130">
        <f>IF(ISERR(F29*G29),0,F29*G29)</f>
        <v>46.534500000000008</v>
      </c>
      <c r="I29" s="213">
        <f t="shared" si="0"/>
        <v>60.494850000000014</v>
      </c>
      <c r="J29" s="32"/>
    </row>
    <row r="30" spans="1:10" s="33" customFormat="1" ht="14.25" customHeight="1" x14ac:dyDescent="0.2">
      <c r="A30" s="32"/>
      <c r="B30" s="126" t="s">
        <v>132</v>
      </c>
      <c r="C30" s="127" t="s">
        <v>594</v>
      </c>
      <c r="D30" s="127" t="s">
        <v>70</v>
      </c>
      <c r="E30" s="127" t="s">
        <v>589</v>
      </c>
      <c r="F30" s="128">
        <f>IF(ISBLANK(B30),"",IF(TYPE(IF(ISBLANK(D30),"",VLOOKUP(D30,'LU''S'!$A$1:$B$40,2,FALSE)))=1,IF(ISBLANK(D30),"",VLOOKUP(D30,'LU''S'!$A$1:$B$40,2,FALSE)),5/0))</f>
        <v>18</v>
      </c>
      <c r="G30" s="129">
        <v>1.7685</v>
      </c>
      <c r="H30" s="130">
        <f t="shared" si="1"/>
        <v>31.832999999999998</v>
      </c>
      <c r="I30" s="213">
        <f t="shared" si="0"/>
        <v>41.382899999999999</v>
      </c>
      <c r="J30" s="32"/>
    </row>
    <row r="31" spans="1:10" s="33" customFormat="1" ht="14.25" customHeight="1" x14ac:dyDescent="0.2">
      <c r="A31" s="32"/>
      <c r="B31" s="126" t="s">
        <v>132</v>
      </c>
      <c r="C31" s="127" t="s">
        <v>595</v>
      </c>
      <c r="D31" s="127" t="s">
        <v>70</v>
      </c>
      <c r="E31" s="127" t="s">
        <v>589</v>
      </c>
      <c r="F31" s="128">
        <f>IF(ISBLANK(B31),"",IF(TYPE(IF(ISBLANK(D31),"",VLOOKUP(D31,'LU''S'!$A$1:$B$40,2,FALSE)))=1,IF(ISBLANK(D31),"",VLOOKUP(D31,'LU''S'!$A$1:$B$40,2,FALSE)),5/0))</f>
        <v>18</v>
      </c>
      <c r="G31" s="129">
        <v>1.4157999999999999</v>
      </c>
      <c r="H31" s="130">
        <f t="shared" si="1"/>
        <v>25.484400000000001</v>
      </c>
      <c r="I31" s="213">
        <f t="shared" si="0"/>
        <v>33.129719999999999</v>
      </c>
      <c r="J31" s="32"/>
    </row>
    <row r="32" spans="1:10" s="33" customFormat="1" ht="14.25" customHeight="1" x14ac:dyDescent="0.2">
      <c r="A32" s="32"/>
      <c r="B32" s="126" t="s">
        <v>133</v>
      </c>
      <c r="C32" s="127" t="s">
        <v>596</v>
      </c>
      <c r="D32" s="127" t="s">
        <v>70</v>
      </c>
      <c r="E32" s="127" t="s">
        <v>589</v>
      </c>
      <c r="F32" s="128">
        <f>IF(ISBLANK(B32),"",IF(TYPE(IF(ISBLANK(D32),"",VLOOKUP(D32,'LU''S'!$A$1:$B$40,2,FALSE)))=1,IF(ISBLANK(D32),"",VLOOKUP(D32,'LU''S'!$A$1:$B$40,2,FALSE)),5/0))</f>
        <v>18</v>
      </c>
      <c r="G32" s="129">
        <v>2.3780000000000001</v>
      </c>
      <c r="H32" s="130">
        <f t="shared" si="1"/>
        <v>42.804000000000002</v>
      </c>
      <c r="I32" s="213">
        <f t="shared" si="0"/>
        <v>55.645200000000003</v>
      </c>
      <c r="J32" s="32"/>
    </row>
    <row r="33" spans="1:10" s="33" customFormat="1" ht="14.25" customHeight="1" x14ac:dyDescent="0.2">
      <c r="A33" s="32"/>
      <c r="B33" s="126" t="s">
        <v>133</v>
      </c>
      <c r="C33" s="127" t="s">
        <v>597</v>
      </c>
      <c r="D33" s="127" t="s">
        <v>90</v>
      </c>
      <c r="E33" s="127" t="s">
        <v>589</v>
      </c>
      <c r="F33" s="128">
        <f>IF(ISBLANK(B33),"",IF(TYPE(IF(ISBLANK(D33),"",VLOOKUP(D33,'LU''S'!$A$1:$B$40,2,FALSE)))=1,IF(ISBLANK(D33),"",VLOOKUP(D33,'LU''S'!$A$1:$B$40,2,FALSE)),5/0))</f>
        <v>52</v>
      </c>
      <c r="G33" s="129">
        <v>1.7235</v>
      </c>
      <c r="H33" s="130">
        <f t="shared" si="1"/>
        <v>89.622</v>
      </c>
      <c r="I33" s="213">
        <f t="shared" si="0"/>
        <v>116.5086</v>
      </c>
      <c r="J33" s="32"/>
    </row>
    <row r="34" spans="1:10" s="33" customFormat="1" ht="14.25" customHeight="1" x14ac:dyDescent="0.2">
      <c r="A34" s="32"/>
      <c r="B34" s="126" t="s">
        <v>133</v>
      </c>
      <c r="C34" s="127" t="s">
        <v>598</v>
      </c>
      <c r="D34" s="127" t="s">
        <v>90</v>
      </c>
      <c r="E34" s="127" t="s">
        <v>589</v>
      </c>
      <c r="F34" s="128">
        <f>IF(ISBLANK(B34),"",IF(TYPE(IF(ISBLANK(D34),"",VLOOKUP(D34,'LU''S'!$A$1:$B$40,2,FALSE)))=1,IF(ISBLANK(D34),"",VLOOKUP(D34,'LU''S'!$A$1:$B$40,2,FALSE)),5/0))</f>
        <v>52</v>
      </c>
      <c r="G34" s="129">
        <v>1.7235</v>
      </c>
      <c r="H34" s="130">
        <f t="shared" si="1"/>
        <v>89.622</v>
      </c>
      <c r="I34" s="213">
        <f t="shared" si="0"/>
        <v>116.5086</v>
      </c>
      <c r="J34" s="32"/>
    </row>
    <row r="35" spans="1:10" s="33" customFormat="1" ht="14.25" customHeight="1" x14ac:dyDescent="0.2">
      <c r="A35" s="32"/>
      <c r="B35" s="126" t="s">
        <v>133</v>
      </c>
      <c r="C35" s="127" t="s">
        <v>599</v>
      </c>
      <c r="D35" s="127" t="s">
        <v>90</v>
      </c>
      <c r="E35" s="127" t="s">
        <v>589</v>
      </c>
      <c r="F35" s="128">
        <f>IF(ISBLANK(B35),"",IF(TYPE(IF(ISBLANK(D35),"",VLOOKUP(D35,'LU''S'!$A$1:$B$40,2,FALSE)))=1,IF(ISBLANK(D35),"",VLOOKUP(D35,'LU''S'!$A$1:$B$40,2,FALSE)),5/0))</f>
        <v>52</v>
      </c>
      <c r="G35" s="129">
        <v>0.09</v>
      </c>
      <c r="H35" s="130">
        <f t="shared" si="1"/>
        <v>4.68</v>
      </c>
      <c r="I35" s="213">
        <f t="shared" si="0"/>
        <v>6.0839999999999996</v>
      </c>
      <c r="J35" s="32"/>
    </row>
    <row r="36" spans="1:10" s="33" customFormat="1" ht="14.25" customHeight="1" x14ac:dyDescent="0.2">
      <c r="A36" s="32"/>
      <c r="B36" s="126" t="s">
        <v>135</v>
      </c>
      <c r="C36" s="127" t="s">
        <v>600</v>
      </c>
      <c r="D36" s="127" t="s">
        <v>106</v>
      </c>
      <c r="E36" s="127" t="s">
        <v>589</v>
      </c>
      <c r="F36" s="128">
        <f>IF(ISBLANK(B36),"",IF(TYPE(IF(ISBLANK(D36),"",VLOOKUP(D36,'LU''S'!$A$1:$B$40,2,FALSE)))=1,IF(ISBLANK(D36),"",VLOOKUP(D36,'LU''S'!$A$1:$B$40,2,FALSE)),5/0))</f>
        <v>33</v>
      </c>
      <c r="G36" s="129">
        <v>1.406925</v>
      </c>
      <c r="H36" s="130">
        <f t="shared" si="1"/>
        <v>46.428525</v>
      </c>
      <c r="I36" s="213">
        <f t="shared" si="0"/>
        <v>60.357082500000004</v>
      </c>
      <c r="J36" s="32"/>
    </row>
    <row r="37" spans="1:10" ht="14.25" customHeight="1" x14ac:dyDescent="0.25">
      <c r="A37" s="32"/>
      <c r="B37" s="126" t="s">
        <v>135</v>
      </c>
      <c r="C37" s="127" t="s">
        <v>601</v>
      </c>
      <c r="D37" s="127" t="s">
        <v>106</v>
      </c>
      <c r="E37" s="127" t="s">
        <v>589</v>
      </c>
      <c r="F37" s="128">
        <f>IF(ISBLANK(B37),"",IF(TYPE(IF(ISBLANK(D37),"",VLOOKUP(D37,'LU''S'!$A$1:$B$40,2,FALSE)))=1,IF(ISBLANK(D37),"",VLOOKUP(D37,'LU''S'!$A$1:$B$40,2,FALSE)),5/0))</f>
        <v>33</v>
      </c>
      <c r="G37" s="129">
        <v>0.6</v>
      </c>
      <c r="H37" s="130">
        <f t="shared" si="1"/>
        <v>19.8</v>
      </c>
      <c r="I37" s="213">
        <f t="shared" si="0"/>
        <v>25.740000000000002</v>
      </c>
      <c r="J37" s="32"/>
    </row>
    <row r="38" spans="1:10" ht="14.25" customHeight="1" x14ac:dyDescent="0.25">
      <c r="A38" s="32"/>
      <c r="B38" s="126" t="s">
        <v>135</v>
      </c>
      <c r="C38" s="127" t="s">
        <v>602</v>
      </c>
      <c r="D38" s="127" t="s">
        <v>106</v>
      </c>
      <c r="E38" s="127" t="s">
        <v>589</v>
      </c>
      <c r="F38" s="128">
        <f>IF(ISBLANK(B38),"",IF(TYPE(IF(ISBLANK(D38),"",VLOOKUP(D38,'LU''S'!$A$1:$B$40,2,FALSE)))=1,IF(ISBLANK(D38),"",VLOOKUP(D38,'LU''S'!$A$1:$B$40,2,FALSE)),5/0))</f>
        <v>33</v>
      </c>
      <c r="G38" s="129">
        <v>0.54112499999999997</v>
      </c>
      <c r="H38" s="130">
        <f t="shared" si="1"/>
        <v>17.857125</v>
      </c>
      <c r="I38" s="213">
        <f t="shared" si="0"/>
        <v>23.2142625</v>
      </c>
      <c r="J38" s="32"/>
    </row>
    <row r="39" spans="1:10" ht="14.25" customHeight="1" x14ac:dyDescent="0.25">
      <c r="A39" s="32"/>
      <c r="B39" s="126" t="s">
        <v>135</v>
      </c>
      <c r="C39" s="127" t="s">
        <v>603</v>
      </c>
      <c r="D39" s="127" t="s">
        <v>106</v>
      </c>
      <c r="E39" s="127" t="s">
        <v>589</v>
      </c>
      <c r="F39" s="128">
        <f>IF(ISBLANK(B39),"",IF(TYPE(IF(ISBLANK(D39),"",VLOOKUP(D39,'LU''S'!$A$1:$B$40,2,FALSE)))=1,IF(ISBLANK(D39),"",VLOOKUP(D39,'LU''S'!$A$1:$B$40,2,FALSE)),5/0))</f>
        <v>33</v>
      </c>
      <c r="G39" s="129">
        <v>0.32467499999999999</v>
      </c>
      <c r="H39" s="130">
        <f t="shared" si="1"/>
        <v>10.714274999999999</v>
      </c>
      <c r="I39" s="213">
        <f t="shared" si="0"/>
        <v>13.928557499999998</v>
      </c>
      <c r="J39" s="32"/>
    </row>
    <row r="40" spans="1:10" ht="14.25" customHeight="1" x14ac:dyDescent="0.25">
      <c r="A40" s="32"/>
      <c r="B40" s="126" t="s">
        <v>135</v>
      </c>
      <c r="C40" s="127" t="s">
        <v>604</v>
      </c>
      <c r="D40" s="127" t="s">
        <v>106</v>
      </c>
      <c r="E40" s="127" t="s">
        <v>589</v>
      </c>
      <c r="F40" s="128">
        <f>IF(ISBLANK(B40),"",IF(TYPE(IF(ISBLANK(D40),"",VLOOKUP(D40,'LU''S'!$A$1:$B$40,2,FALSE)))=1,IF(ISBLANK(D40),"",VLOOKUP(D40,'LU''S'!$A$1:$B$40,2,FALSE)),5/0))</f>
        <v>33</v>
      </c>
      <c r="G40" s="129">
        <v>0.757575</v>
      </c>
      <c r="H40" s="130">
        <f t="shared" si="1"/>
        <v>24.999974999999999</v>
      </c>
      <c r="I40" s="213">
        <f t="shared" si="0"/>
        <v>32.499967499999997</v>
      </c>
      <c r="J40" s="32"/>
    </row>
    <row r="41" spans="1:10" ht="14.25" customHeight="1" x14ac:dyDescent="0.25">
      <c r="A41" s="32"/>
      <c r="B41" s="126" t="s">
        <v>135</v>
      </c>
      <c r="C41" s="127" t="s">
        <v>605</v>
      </c>
      <c r="D41" s="127" t="s">
        <v>106</v>
      </c>
      <c r="E41" s="127" t="s">
        <v>589</v>
      </c>
      <c r="F41" s="128">
        <f>IF(ISBLANK(B41),"",IF(TYPE(IF(ISBLANK(D41),"",VLOOKUP(D41,'LU''S'!$A$1:$B$40,2,FALSE)))=1,IF(ISBLANK(D41),"",VLOOKUP(D41,'LU''S'!$A$1:$B$40,2,FALSE)),5/0))</f>
        <v>33</v>
      </c>
      <c r="G41" s="129">
        <v>1.4610375</v>
      </c>
      <c r="H41" s="130">
        <f t="shared" si="1"/>
        <v>48.214237500000003</v>
      </c>
      <c r="I41" s="213">
        <f t="shared" si="0"/>
        <v>62.678508750000006</v>
      </c>
      <c r="J41" s="32"/>
    </row>
    <row r="42" spans="1:10" ht="14.25" customHeight="1" x14ac:dyDescent="0.25">
      <c r="A42" s="32"/>
      <c r="B42" s="126" t="s">
        <v>135</v>
      </c>
      <c r="C42" s="127" t="s">
        <v>606</v>
      </c>
      <c r="D42" s="127" t="s">
        <v>106</v>
      </c>
      <c r="E42" s="127" t="s">
        <v>589</v>
      </c>
      <c r="F42" s="128">
        <f>IF(ISBLANK(B42),"",IF(TYPE(IF(ISBLANK(D42),"",VLOOKUP(D42,'LU''S'!$A$1:$B$40,2,FALSE)))=1,IF(ISBLANK(D42),"",VLOOKUP(D42,'LU''S'!$A$1:$B$40,2,FALSE)),5/0))</f>
        <v>33</v>
      </c>
      <c r="G42" s="129">
        <v>1.7316</v>
      </c>
      <c r="H42" s="130">
        <f t="shared" si="1"/>
        <v>57.142800000000001</v>
      </c>
      <c r="I42" s="213">
        <f t="shared" si="0"/>
        <v>74.285640000000001</v>
      </c>
      <c r="J42" s="32"/>
    </row>
    <row r="43" spans="1:10" ht="14.25" customHeight="1" x14ac:dyDescent="0.25">
      <c r="A43" s="32"/>
      <c r="B43" s="126" t="s">
        <v>134</v>
      </c>
      <c r="C43" s="127" t="s">
        <v>607</v>
      </c>
      <c r="D43" s="127" t="s">
        <v>70</v>
      </c>
      <c r="E43" s="127" t="s">
        <v>589</v>
      </c>
      <c r="F43" s="128">
        <f>IF(ISBLANK(B43),"",IF(TYPE(IF(ISBLANK(D43),"",VLOOKUP(D43,'LU''S'!$A$1:$B$40,2,FALSE)))=1,IF(ISBLANK(D43),"",VLOOKUP(D43,'LU''S'!$A$1:$B$40,2,FALSE)),5/0))</f>
        <v>18</v>
      </c>
      <c r="G43" s="129">
        <v>4</v>
      </c>
      <c r="H43" s="130">
        <f t="shared" si="1"/>
        <v>72</v>
      </c>
      <c r="I43" s="213">
        <f t="shared" si="0"/>
        <v>93.6</v>
      </c>
      <c r="J43" s="32"/>
    </row>
    <row r="44" spans="1:10" ht="14.25" customHeight="1" x14ac:dyDescent="0.25">
      <c r="A44" s="32"/>
      <c r="B44" s="126" t="s">
        <v>134</v>
      </c>
      <c r="C44" s="127" t="s">
        <v>608</v>
      </c>
      <c r="D44" s="127" t="s">
        <v>70</v>
      </c>
      <c r="E44" s="127" t="s">
        <v>589</v>
      </c>
      <c r="F44" s="128">
        <f>IF(ISBLANK(B44),"",IF(TYPE(IF(ISBLANK(D44),"",VLOOKUP(D44,'LU''S'!$A$1:$B$40,2,FALSE)))=1,IF(ISBLANK(D44),"",VLOOKUP(D44,'LU''S'!$A$1:$B$40,2,FALSE)),5/0))</f>
        <v>18</v>
      </c>
      <c r="G44" s="129">
        <v>1.5</v>
      </c>
      <c r="H44" s="130">
        <f t="shared" si="1"/>
        <v>27</v>
      </c>
      <c r="I44" s="213">
        <f t="shared" si="0"/>
        <v>35.1</v>
      </c>
      <c r="J44" s="32"/>
    </row>
    <row r="45" spans="1:10" ht="14.25" customHeight="1" x14ac:dyDescent="0.25">
      <c r="A45" s="32"/>
      <c r="B45" s="126" t="s">
        <v>134</v>
      </c>
      <c r="C45" s="127" t="s">
        <v>609</v>
      </c>
      <c r="D45" s="127" t="s">
        <v>106</v>
      </c>
      <c r="E45" s="127" t="s">
        <v>589</v>
      </c>
      <c r="F45" s="128">
        <f>IF(ISBLANK(B45),"",IF(TYPE(IF(ISBLANK(D45),"",VLOOKUP(D45,'LU''S'!$A$1:$B$40,2,FALSE)))=1,IF(ISBLANK(D45),"",VLOOKUP(D45,'LU''S'!$A$1:$B$40,2,FALSE)),5/0))</f>
        <v>33</v>
      </c>
      <c r="G45" s="129">
        <v>0.72499999999999998</v>
      </c>
      <c r="H45" s="130">
        <f t="shared" si="1"/>
        <v>23.925000000000001</v>
      </c>
      <c r="I45" s="213">
        <f t="shared" si="0"/>
        <v>31.102499999999999</v>
      </c>
      <c r="J45" s="32"/>
    </row>
    <row r="46" spans="1:10" ht="14.25" customHeight="1" x14ac:dyDescent="0.25">
      <c r="A46" s="32"/>
      <c r="B46" s="126" t="s">
        <v>134</v>
      </c>
      <c r="C46" s="127" t="s">
        <v>610</v>
      </c>
      <c r="D46" s="127" t="s">
        <v>106</v>
      </c>
      <c r="E46" s="127" t="s">
        <v>589</v>
      </c>
      <c r="F46" s="128">
        <f>IF(ISBLANK(B46),"",IF(TYPE(IF(ISBLANK(D46),"",VLOOKUP(D46,'LU''S'!$A$1:$B$40,2,FALSE)))=1,IF(ISBLANK(D46),"",VLOOKUP(D46,'LU''S'!$A$1:$B$40,2,FALSE)),5/0))</f>
        <v>33</v>
      </c>
      <c r="G46" s="129">
        <v>1.1745000000000001</v>
      </c>
      <c r="H46" s="130">
        <f t="shared" si="1"/>
        <v>38.758500000000005</v>
      </c>
      <c r="I46" s="213">
        <f t="shared" si="0"/>
        <v>50.386050000000004</v>
      </c>
      <c r="J46" s="32"/>
    </row>
    <row r="47" spans="1:10" ht="14.25" customHeight="1" x14ac:dyDescent="0.25">
      <c r="A47" s="32"/>
      <c r="B47" s="126" t="s">
        <v>134</v>
      </c>
      <c r="C47" s="127" t="s">
        <v>611</v>
      </c>
      <c r="D47" s="127" t="s">
        <v>70</v>
      </c>
      <c r="E47" s="127" t="s">
        <v>589</v>
      </c>
      <c r="F47" s="128">
        <f>IF(ISBLANK(B47),"",IF(TYPE(IF(ISBLANK(D47),"",VLOOKUP(D47,'LU''S'!$A$1:$B$40,2,FALSE)))=1,IF(ISBLANK(D47),"",VLOOKUP(D47,'LU''S'!$A$1:$B$40,2,FALSE)),5/0))</f>
        <v>18</v>
      </c>
      <c r="G47" s="129">
        <v>0.5</v>
      </c>
      <c r="H47" s="130">
        <f t="shared" si="1"/>
        <v>9</v>
      </c>
      <c r="I47" s="213">
        <f t="shared" si="0"/>
        <v>11.7</v>
      </c>
      <c r="J47" s="32"/>
    </row>
    <row r="48" spans="1:10" ht="14.25" customHeight="1" x14ac:dyDescent="0.25">
      <c r="A48" s="32"/>
      <c r="B48" s="126" t="s">
        <v>134</v>
      </c>
      <c r="C48" s="127" t="s">
        <v>612</v>
      </c>
      <c r="D48" s="127" t="s">
        <v>106</v>
      </c>
      <c r="E48" s="127" t="s">
        <v>589</v>
      </c>
      <c r="F48" s="128">
        <f>IF(ISBLANK(B48),"",IF(TYPE(IF(ISBLANK(D48),"",VLOOKUP(D48,'LU''S'!$A$1:$B$40,2,FALSE)))=1,IF(ISBLANK(D48),"",VLOOKUP(D48,'LU''S'!$A$1:$B$40,2,FALSE)),5/0))</f>
        <v>33</v>
      </c>
      <c r="G48" s="129">
        <v>0.19575000000000001</v>
      </c>
      <c r="H48" s="130">
        <f t="shared" si="1"/>
        <v>6.4597500000000005</v>
      </c>
      <c r="I48" s="213">
        <f t="shared" si="0"/>
        <v>8.3976750000000013</v>
      </c>
      <c r="J48" s="32"/>
    </row>
    <row r="49" spans="1:10" ht="14.25" customHeight="1" x14ac:dyDescent="0.25">
      <c r="A49" s="32"/>
      <c r="B49" s="126" t="s">
        <v>134</v>
      </c>
      <c r="C49" s="127" t="s">
        <v>613</v>
      </c>
      <c r="D49" s="127" t="s">
        <v>106</v>
      </c>
      <c r="E49" s="127" t="s">
        <v>589</v>
      </c>
      <c r="F49" s="128">
        <f>IF(ISBLANK(B49),"",IF(TYPE(IF(ISBLANK(D49),"",VLOOKUP(D49,'LU''S'!$A$1:$B$40,2,FALSE)))=1,IF(ISBLANK(D49),"",VLOOKUP(D49,'LU''S'!$A$1:$B$40,2,FALSE)),5/0))</f>
        <v>33</v>
      </c>
      <c r="G49" s="129">
        <v>0.19575000000000001</v>
      </c>
      <c r="H49" s="130">
        <f t="shared" si="1"/>
        <v>6.4597500000000005</v>
      </c>
      <c r="I49" s="213">
        <f t="shared" si="0"/>
        <v>8.3976750000000013</v>
      </c>
      <c r="J49" s="32"/>
    </row>
    <row r="50" spans="1:10" ht="14.25" customHeight="1" x14ac:dyDescent="0.25">
      <c r="A50" s="32"/>
      <c r="B50" s="126" t="s">
        <v>134</v>
      </c>
      <c r="C50" s="127" t="s">
        <v>614</v>
      </c>
      <c r="D50" s="127" t="s">
        <v>70</v>
      </c>
      <c r="E50" s="127" t="s">
        <v>589</v>
      </c>
      <c r="F50" s="128">
        <f>IF(ISBLANK(B50),"",IF(TYPE(IF(ISBLANK(D50),"",VLOOKUP(D50,'LU''S'!$A$1:$B$40,2,FALSE)))=1,IF(ISBLANK(D50),"",VLOOKUP(D50,'LU''S'!$A$1:$B$40,2,FALSE)),5/0))</f>
        <v>18</v>
      </c>
      <c r="G50" s="129">
        <v>2.25</v>
      </c>
      <c r="H50" s="130">
        <f t="shared" si="1"/>
        <v>40.5</v>
      </c>
      <c r="I50" s="213">
        <f t="shared" si="0"/>
        <v>52.65</v>
      </c>
      <c r="J50" s="32"/>
    </row>
    <row r="51" spans="1:10" ht="14.25" customHeight="1" x14ac:dyDescent="0.25">
      <c r="A51" s="32"/>
      <c r="B51" s="126" t="s">
        <v>136</v>
      </c>
      <c r="C51" s="127" t="s">
        <v>615</v>
      </c>
      <c r="D51" s="127" t="s">
        <v>92</v>
      </c>
      <c r="E51" s="127" t="s">
        <v>589</v>
      </c>
      <c r="F51" s="128">
        <f>IF(ISBLANK(B51),"",IF(TYPE(IF(ISBLANK(D51),"",VLOOKUP(D51,'LU''S'!$A$1:$B$40,2,FALSE)))=1,IF(ISBLANK(D51),"",VLOOKUP(D51,'LU''S'!$A$1:$B$40,2,FALSE)),5/0))</f>
        <v>18.5</v>
      </c>
      <c r="G51" s="129">
        <v>4.5</v>
      </c>
      <c r="H51" s="130">
        <f t="shared" si="1"/>
        <v>83.25</v>
      </c>
      <c r="I51" s="213">
        <f t="shared" si="0"/>
        <v>108.22499999999999</v>
      </c>
      <c r="J51" s="32"/>
    </row>
    <row r="52" spans="1:10" ht="14.25" customHeight="1" x14ac:dyDescent="0.25">
      <c r="A52" s="32"/>
      <c r="B52" s="126" t="s">
        <v>136</v>
      </c>
      <c r="C52" s="127" t="s">
        <v>616</v>
      </c>
      <c r="D52" s="127" t="s">
        <v>92</v>
      </c>
      <c r="E52" s="127" t="s">
        <v>589</v>
      </c>
      <c r="F52" s="128">
        <f>IF(ISBLANK(B52),"",IF(TYPE(IF(ISBLANK(D52),"",VLOOKUP(D52,'LU''S'!$A$1:$B$40,2,FALSE)))=1,IF(ISBLANK(D52),"",VLOOKUP(D52,'LU''S'!$A$1:$B$40,2,FALSE)),5/0))</f>
        <v>18.5</v>
      </c>
      <c r="G52" s="129">
        <v>1.7999999999999998</v>
      </c>
      <c r="H52" s="130">
        <f t="shared" si="1"/>
        <v>33.299999999999997</v>
      </c>
      <c r="I52" s="213">
        <f t="shared" si="0"/>
        <v>43.289999999999992</v>
      </c>
      <c r="J52" s="32"/>
    </row>
    <row r="53" spans="1:10" ht="14.25" customHeight="1" x14ac:dyDescent="0.25">
      <c r="A53" s="32"/>
      <c r="B53" s="126" t="s">
        <v>136</v>
      </c>
      <c r="C53" s="127" t="s">
        <v>617</v>
      </c>
      <c r="D53" s="127" t="s">
        <v>92</v>
      </c>
      <c r="E53" s="127" t="s">
        <v>589</v>
      </c>
      <c r="F53" s="128">
        <f>IF(ISBLANK(B53),"",IF(TYPE(IF(ISBLANK(D53),"",VLOOKUP(D53,'LU''S'!$A$1:$B$40,2,FALSE)))=1,IF(ISBLANK(D53),"",VLOOKUP(D53,'LU''S'!$A$1:$B$40,2,FALSE)),5/0))</f>
        <v>18.5</v>
      </c>
      <c r="G53" s="129">
        <v>4</v>
      </c>
      <c r="H53" s="130">
        <f t="shared" si="1"/>
        <v>74</v>
      </c>
      <c r="I53" s="213">
        <f t="shared" si="0"/>
        <v>96.2</v>
      </c>
      <c r="J53" s="32"/>
    </row>
    <row r="54" spans="1:10" ht="14.25" customHeight="1" x14ac:dyDescent="0.25">
      <c r="A54" s="32"/>
      <c r="B54" s="126" t="s">
        <v>136</v>
      </c>
      <c r="C54" s="127" t="s">
        <v>618</v>
      </c>
      <c r="D54" s="127" t="s">
        <v>96</v>
      </c>
      <c r="E54" s="127" t="s">
        <v>589</v>
      </c>
      <c r="F54" s="128">
        <f>IF(ISBLANK(B54),"",IF(TYPE(IF(ISBLANK(D54),"",VLOOKUP(D54,'LU''S'!$A$1:$B$40,2,FALSE)))=1,IF(ISBLANK(D54),"",VLOOKUP(D54,'LU''S'!$A$1:$B$40,2,FALSE)),5/0))</f>
        <v>20</v>
      </c>
      <c r="G54" s="129">
        <v>3</v>
      </c>
      <c r="H54" s="130">
        <f t="shared" si="1"/>
        <v>60</v>
      </c>
      <c r="I54" s="213">
        <f t="shared" si="0"/>
        <v>78</v>
      </c>
      <c r="J54" s="32"/>
    </row>
    <row r="55" spans="1:10" ht="14.25" customHeight="1" x14ac:dyDescent="0.25">
      <c r="A55" s="32"/>
      <c r="B55" s="126" t="s">
        <v>136</v>
      </c>
      <c r="C55" s="127" t="s">
        <v>619</v>
      </c>
      <c r="D55" s="127" t="s">
        <v>92</v>
      </c>
      <c r="E55" s="127" t="s">
        <v>589</v>
      </c>
      <c r="F55" s="128">
        <f>IF(ISBLANK(B55),"",IF(TYPE(IF(ISBLANK(D55),"",VLOOKUP(D55,'LU''S'!$A$1:$B$40,2,FALSE)))=1,IF(ISBLANK(D55),"",VLOOKUP(D55,'LU''S'!$A$1:$B$40,2,FALSE)),5/0))</f>
        <v>18.5</v>
      </c>
      <c r="G55" s="129">
        <v>10.5</v>
      </c>
      <c r="H55" s="130">
        <f t="shared" si="1"/>
        <v>194.25</v>
      </c>
      <c r="I55" s="213">
        <f t="shared" si="0"/>
        <v>252.52500000000001</v>
      </c>
      <c r="J55" s="32"/>
    </row>
    <row r="56" spans="1:10" ht="14.25" customHeight="1" x14ac:dyDescent="0.25">
      <c r="A56" s="32"/>
      <c r="B56" s="126" t="s">
        <v>136</v>
      </c>
      <c r="C56" s="127" t="s">
        <v>620</v>
      </c>
      <c r="D56" s="127" t="s">
        <v>90</v>
      </c>
      <c r="E56" s="127" t="s">
        <v>589</v>
      </c>
      <c r="F56" s="128">
        <f>IF(ISBLANK(B56),"",IF(TYPE(IF(ISBLANK(D56),"",VLOOKUP(D56,'LU''S'!$A$1:$B$40,2,FALSE)))=1,IF(ISBLANK(D56),"",VLOOKUP(D56,'LU''S'!$A$1:$B$40,2,FALSE)),5/0))</f>
        <v>52</v>
      </c>
      <c r="G56" s="129">
        <v>0.52500000000000002</v>
      </c>
      <c r="H56" s="130">
        <f t="shared" si="1"/>
        <v>27.3</v>
      </c>
      <c r="I56" s="213">
        <f t="shared" si="0"/>
        <v>35.49</v>
      </c>
      <c r="J56" s="32"/>
    </row>
    <row r="57" spans="1:10" ht="14.25" customHeight="1" x14ac:dyDescent="0.25">
      <c r="A57" s="32"/>
      <c r="B57" s="126" t="s">
        <v>136</v>
      </c>
      <c r="C57" s="127" t="s">
        <v>621</v>
      </c>
      <c r="D57" s="127" t="s">
        <v>90</v>
      </c>
      <c r="E57" s="127" t="s">
        <v>589</v>
      </c>
      <c r="F57" s="128">
        <f>IF(ISBLANK(B57),"",IF(TYPE(IF(ISBLANK(D57),"",VLOOKUP(D57,'LU''S'!$A$1:$B$40,2,FALSE)))=1,IF(ISBLANK(D57),"",VLOOKUP(D57,'LU''S'!$A$1:$B$40,2,FALSE)),5/0))</f>
        <v>52</v>
      </c>
      <c r="G57" s="129">
        <v>20.613124999999997</v>
      </c>
      <c r="H57" s="130">
        <f t="shared" si="1"/>
        <v>1071.8824999999997</v>
      </c>
      <c r="I57" s="213">
        <f t="shared" si="0"/>
        <v>1393.4472499999997</v>
      </c>
      <c r="J57" s="32"/>
    </row>
    <row r="58" spans="1:10" ht="14.25" customHeight="1" x14ac:dyDescent="0.25">
      <c r="A58" s="32"/>
      <c r="B58" s="126" t="s">
        <v>136</v>
      </c>
      <c r="C58" s="127" t="s">
        <v>622</v>
      </c>
      <c r="D58" s="127" t="s">
        <v>90</v>
      </c>
      <c r="E58" s="127" t="s">
        <v>589</v>
      </c>
      <c r="F58" s="128">
        <f>IF(ISBLANK(B58),"",IF(TYPE(IF(ISBLANK(D58),"",VLOOKUP(D58,'LU''S'!$A$1:$B$40,2,FALSE)))=1,IF(ISBLANK(D58),"",VLOOKUP(D58,'LU''S'!$A$1:$B$40,2,FALSE)),5/0))</f>
        <v>52</v>
      </c>
      <c r="G58" s="129">
        <v>20.613124999999997</v>
      </c>
      <c r="H58" s="130">
        <f t="shared" si="1"/>
        <v>1071.8824999999997</v>
      </c>
      <c r="I58" s="213">
        <f t="shared" si="0"/>
        <v>1393.4472499999997</v>
      </c>
      <c r="J58" s="32"/>
    </row>
    <row r="59" spans="1:10" ht="14.25" customHeight="1" x14ac:dyDescent="0.25">
      <c r="A59" s="32"/>
      <c r="B59" s="126" t="s">
        <v>136</v>
      </c>
      <c r="C59" s="127" t="s">
        <v>623</v>
      </c>
      <c r="D59" s="127" t="s">
        <v>90</v>
      </c>
      <c r="E59" s="127" t="s">
        <v>589</v>
      </c>
      <c r="F59" s="128">
        <f>IF(ISBLANK(B59),"",IF(TYPE(IF(ISBLANK(D59),"",VLOOKUP(D59,'LU''S'!$A$1:$B$40,2,FALSE)))=1,IF(ISBLANK(D59),"",VLOOKUP(D59,'LU''S'!$A$1:$B$40,2,FALSE)),5/0))</f>
        <v>52</v>
      </c>
      <c r="G59" s="129">
        <v>2.4735750000000003</v>
      </c>
      <c r="H59" s="130">
        <f t="shared" si="1"/>
        <v>128.6259</v>
      </c>
      <c r="I59" s="213">
        <f t="shared" si="0"/>
        <v>167.21367000000001</v>
      </c>
      <c r="J59" s="32"/>
    </row>
    <row r="60" spans="1:10" ht="14.25" customHeight="1" x14ac:dyDescent="0.25">
      <c r="A60" s="32"/>
      <c r="B60" s="126" t="s">
        <v>136</v>
      </c>
      <c r="C60" s="127" t="s">
        <v>624</v>
      </c>
      <c r="D60" s="127" t="s">
        <v>92</v>
      </c>
      <c r="E60" s="127" t="s">
        <v>589</v>
      </c>
      <c r="F60" s="128">
        <f>IF(ISBLANK(B60),"",IF(TYPE(IF(ISBLANK(D60),"",VLOOKUP(D60,'LU''S'!$A$1:$B$40,2,FALSE)))=1,IF(ISBLANK(D60),"",VLOOKUP(D60,'LU''S'!$A$1:$B$40,2,FALSE)),5/0))</f>
        <v>18.5</v>
      </c>
      <c r="G60" s="129">
        <v>1.3</v>
      </c>
      <c r="H60" s="130">
        <f t="shared" si="1"/>
        <v>24.05</v>
      </c>
      <c r="I60" s="213">
        <f t="shared" si="0"/>
        <v>31.265000000000001</v>
      </c>
      <c r="J60" s="32"/>
    </row>
    <row r="61" spans="1:10" ht="14.25" customHeight="1" x14ac:dyDescent="0.25">
      <c r="A61" s="32"/>
      <c r="B61" s="126" t="s">
        <v>136</v>
      </c>
      <c r="C61" s="127" t="s">
        <v>625</v>
      </c>
      <c r="D61" s="127" t="s">
        <v>92</v>
      </c>
      <c r="E61" s="127" t="s">
        <v>589</v>
      </c>
      <c r="F61" s="128">
        <f>IF(ISBLANK(B61),"",IF(TYPE(IF(ISBLANK(D61),"",VLOOKUP(D61,'LU''S'!$A$1:$B$40,2,FALSE)))=1,IF(ISBLANK(D61),"",VLOOKUP(D61,'LU''S'!$A$1:$B$40,2,FALSE)),5/0))</f>
        <v>18.5</v>
      </c>
      <c r="G61" s="129">
        <v>3.5374999999999996</v>
      </c>
      <c r="H61" s="130">
        <f t="shared" si="1"/>
        <v>65.443749999999994</v>
      </c>
      <c r="I61" s="213">
        <f t="shared" si="0"/>
        <v>85.076874999999987</v>
      </c>
      <c r="J61" s="32"/>
    </row>
    <row r="62" spans="1:10" ht="14.25" customHeight="1" x14ac:dyDescent="0.25">
      <c r="A62" s="32"/>
      <c r="B62" s="126" t="s">
        <v>136</v>
      </c>
      <c r="C62" s="127" t="s">
        <v>626</v>
      </c>
      <c r="D62" s="127" t="s">
        <v>96</v>
      </c>
      <c r="E62" s="127" t="s">
        <v>589</v>
      </c>
      <c r="F62" s="128">
        <f>IF(ISBLANK(B62),"",IF(TYPE(IF(ISBLANK(D62),"",VLOOKUP(D62,'LU''S'!$A$1:$B$40,2,FALSE)))=1,IF(ISBLANK(D62),"",VLOOKUP(D62,'LU''S'!$A$1:$B$40,2,FALSE)),5/0))</f>
        <v>20</v>
      </c>
      <c r="G62" s="129">
        <v>1</v>
      </c>
      <c r="H62" s="130">
        <f t="shared" si="1"/>
        <v>20</v>
      </c>
      <c r="I62" s="213">
        <f t="shared" si="0"/>
        <v>26</v>
      </c>
      <c r="J62" s="32"/>
    </row>
    <row r="63" spans="1:10" ht="14.25" customHeight="1" x14ac:dyDescent="0.25">
      <c r="A63" s="32"/>
      <c r="B63" s="126" t="s">
        <v>136</v>
      </c>
      <c r="C63" s="127" t="s">
        <v>627</v>
      </c>
      <c r="D63" s="127" t="s">
        <v>96</v>
      </c>
      <c r="E63" s="127" t="s">
        <v>589</v>
      </c>
      <c r="F63" s="128">
        <f>IF(ISBLANK(B63),"",IF(TYPE(IF(ISBLANK(D63),"",VLOOKUP(D63,'LU''S'!$A$1:$B$40,2,FALSE)))=1,IF(ISBLANK(D63),"",VLOOKUP(D63,'LU''S'!$A$1:$B$40,2,FALSE)),5/0))</f>
        <v>20</v>
      </c>
      <c r="G63" s="129">
        <v>2</v>
      </c>
      <c r="H63" s="130">
        <f t="shared" si="1"/>
        <v>40</v>
      </c>
      <c r="I63" s="213">
        <f t="shared" si="0"/>
        <v>52</v>
      </c>
      <c r="J63" s="32"/>
    </row>
    <row r="64" spans="1:10" ht="14.25" customHeight="1" x14ac:dyDescent="0.25">
      <c r="A64" s="32"/>
      <c r="B64" s="126" t="s">
        <v>136</v>
      </c>
      <c r="C64" s="127" t="s">
        <v>628</v>
      </c>
      <c r="D64" s="127" t="s">
        <v>92</v>
      </c>
      <c r="E64" s="127" t="s">
        <v>589</v>
      </c>
      <c r="F64" s="128">
        <f>IF(ISBLANK(B64),"",IF(TYPE(IF(ISBLANK(D64),"",VLOOKUP(D64,'LU''S'!$A$1:$B$40,2,FALSE)))=1,IF(ISBLANK(D64),"",VLOOKUP(D64,'LU''S'!$A$1:$B$40,2,FALSE)),5/0))</f>
        <v>18.5</v>
      </c>
      <c r="G64" s="129">
        <v>0.33400000000000002</v>
      </c>
      <c r="H64" s="130">
        <f t="shared" si="1"/>
        <v>6.1790000000000003</v>
      </c>
      <c r="I64" s="213">
        <f t="shared" si="0"/>
        <v>8.0327000000000002</v>
      </c>
      <c r="J64" s="32"/>
    </row>
    <row r="65" spans="1:10" ht="14.25" customHeight="1" x14ac:dyDescent="0.25">
      <c r="A65" s="32"/>
      <c r="B65" s="126" t="s">
        <v>136</v>
      </c>
      <c r="C65" s="127" t="s">
        <v>629</v>
      </c>
      <c r="D65" s="127" t="s">
        <v>92</v>
      </c>
      <c r="E65" s="127" t="s">
        <v>589</v>
      </c>
      <c r="F65" s="128">
        <f>IF(ISBLANK(B65),"",IF(TYPE(IF(ISBLANK(D65),"",VLOOKUP(D65,'LU''S'!$A$1:$B$40,2,FALSE)))=1,IF(ISBLANK(D65),"",VLOOKUP(D65,'LU''S'!$A$1:$B$40,2,FALSE)),5/0))</f>
        <v>18.5</v>
      </c>
      <c r="G65" s="129">
        <v>4.032</v>
      </c>
      <c r="H65" s="130">
        <f t="shared" si="1"/>
        <v>74.591999999999999</v>
      </c>
      <c r="I65" s="213">
        <f t="shared" si="0"/>
        <v>96.9696</v>
      </c>
      <c r="J65" s="32"/>
    </row>
    <row r="66" spans="1:10" ht="14.25" customHeight="1" x14ac:dyDescent="0.25">
      <c r="A66" s="32"/>
      <c r="B66" s="126" t="s">
        <v>136</v>
      </c>
      <c r="C66" s="127" t="s">
        <v>630</v>
      </c>
      <c r="D66" s="127" t="s">
        <v>92</v>
      </c>
      <c r="E66" s="127" t="s">
        <v>589</v>
      </c>
      <c r="F66" s="128">
        <f>IF(ISBLANK(B66),"",IF(TYPE(IF(ISBLANK(D66),"",VLOOKUP(D66,'LU''S'!$A$1:$B$40,2,FALSE)))=1,IF(ISBLANK(D66),"",VLOOKUP(D66,'LU''S'!$A$1:$B$40,2,FALSE)),5/0))</f>
        <v>18.5</v>
      </c>
      <c r="G66" s="129">
        <v>0.87119999999999997</v>
      </c>
      <c r="H66" s="130">
        <f t="shared" si="1"/>
        <v>16.1172</v>
      </c>
      <c r="I66" s="213">
        <f t="shared" si="0"/>
        <v>20.952359999999999</v>
      </c>
      <c r="J66" s="32"/>
    </row>
    <row r="67" spans="1:10" ht="14.25" customHeight="1" x14ac:dyDescent="0.25">
      <c r="A67" s="32"/>
      <c r="B67" s="126" t="s">
        <v>138</v>
      </c>
      <c r="C67" s="127" t="s">
        <v>631</v>
      </c>
      <c r="D67" s="127" t="s">
        <v>97</v>
      </c>
      <c r="E67" s="127" t="s">
        <v>589</v>
      </c>
      <c r="F67" s="128">
        <f>IF(ISBLANK(B67),"",IF(TYPE(IF(ISBLANK(D67),"",VLOOKUP(D67,'LU''S'!$A$1:$B$40,2,FALSE)))=1,IF(ISBLANK(D67),"",VLOOKUP(D67,'LU''S'!$A$1:$B$40,2,FALSE)),5/0))</f>
        <v>35</v>
      </c>
      <c r="G67" s="129">
        <v>2.496</v>
      </c>
      <c r="H67" s="130">
        <f t="shared" si="1"/>
        <v>87.36</v>
      </c>
      <c r="I67" s="213">
        <f t="shared" si="0"/>
        <v>113.568</v>
      </c>
      <c r="J67" s="32"/>
    </row>
    <row r="68" spans="1:10" ht="14.25" customHeight="1" x14ac:dyDescent="0.25">
      <c r="A68" s="32"/>
      <c r="B68" s="126" t="s">
        <v>138</v>
      </c>
      <c r="C68" s="127" t="s">
        <v>632</v>
      </c>
      <c r="D68" s="127" t="s">
        <v>97</v>
      </c>
      <c r="E68" s="127" t="s">
        <v>589</v>
      </c>
      <c r="F68" s="128">
        <f>IF(ISBLANK(B68),"",IF(TYPE(IF(ISBLANK(D68),"",VLOOKUP(D68,'LU''S'!$A$1:$B$40,2,FALSE)))=1,IF(ISBLANK(D68),"",VLOOKUP(D68,'LU''S'!$A$1:$B$40,2,FALSE)),5/0))</f>
        <v>35</v>
      </c>
      <c r="G68" s="129">
        <v>1.1100000000000001</v>
      </c>
      <c r="H68" s="130">
        <f t="shared" si="1"/>
        <v>38.85</v>
      </c>
      <c r="I68" s="213">
        <f t="shared" si="0"/>
        <v>50.505000000000003</v>
      </c>
      <c r="J68" s="32"/>
    </row>
    <row r="69" spans="1:10" ht="14.25" customHeight="1" x14ac:dyDescent="0.25">
      <c r="A69" s="32"/>
      <c r="B69" s="126" t="s">
        <v>138</v>
      </c>
      <c r="C69" s="127" t="s">
        <v>633</v>
      </c>
      <c r="D69" s="127" t="s">
        <v>96</v>
      </c>
      <c r="E69" s="127" t="s">
        <v>589</v>
      </c>
      <c r="F69" s="128">
        <f>IF(ISBLANK(B69),"",IF(TYPE(IF(ISBLANK(D69),"",VLOOKUP(D69,'LU''S'!$A$1:$B$40,2,FALSE)))=1,IF(ISBLANK(D69),"",VLOOKUP(D69,'LU''S'!$A$1:$B$40,2,FALSE)),5/0))</f>
        <v>20</v>
      </c>
      <c r="G69" s="129">
        <v>0.3</v>
      </c>
      <c r="H69" s="130">
        <f t="shared" si="1"/>
        <v>6</v>
      </c>
      <c r="I69" s="213">
        <f t="shared" si="0"/>
        <v>7.8</v>
      </c>
      <c r="J69" s="32"/>
    </row>
    <row r="70" spans="1:10" ht="14.25" customHeight="1" x14ac:dyDescent="0.25">
      <c r="A70" s="32"/>
      <c r="B70" s="126" t="s">
        <v>138</v>
      </c>
      <c r="C70" s="127" t="s">
        <v>634</v>
      </c>
      <c r="D70" s="127" t="s">
        <v>96</v>
      </c>
      <c r="E70" s="127" t="s">
        <v>589</v>
      </c>
      <c r="F70" s="128">
        <f>IF(ISBLANK(B70),"",IF(TYPE(IF(ISBLANK(D70),"",VLOOKUP(D70,'LU''S'!$A$1:$B$40,2,FALSE)))=1,IF(ISBLANK(D70),"",VLOOKUP(D70,'LU''S'!$A$1:$B$40,2,FALSE)),5/0))</f>
        <v>20</v>
      </c>
      <c r="G70" s="129">
        <v>0.87749999999999995</v>
      </c>
      <c r="H70" s="130">
        <f t="shared" si="1"/>
        <v>17.549999999999997</v>
      </c>
      <c r="I70" s="213">
        <f t="shared" si="0"/>
        <v>22.814999999999998</v>
      </c>
      <c r="J70" s="32"/>
    </row>
    <row r="71" spans="1:10" ht="14.25" customHeight="1" x14ac:dyDescent="0.25">
      <c r="A71" s="32"/>
      <c r="B71" s="126" t="s">
        <v>138</v>
      </c>
      <c r="C71" s="127" t="s">
        <v>635</v>
      </c>
      <c r="D71" s="127" t="s">
        <v>96</v>
      </c>
      <c r="E71" s="127" t="s">
        <v>589</v>
      </c>
      <c r="F71" s="128">
        <f>IF(ISBLANK(B71),"",IF(TYPE(IF(ISBLANK(D71),"",VLOOKUP(D71,'LU''S'!$A$1:$B$40,2,FALSE)))=1,IF(ISBLANK(D71),"",VLOOKUP(D71,'LU''S'!$A$1:$B$40,2,FALSE)),5/0))</f>
        <v>20</v>
      </c>
      <c r="G71" s="129">
        <v>0.4</v>
      </c>
      <c r="H71" s="130">
        <f t="shared" si="1"/>
        <v>8</v>
      </c>
      <c r="I71" s="213">
        <f t="shared" si="0"/>
        <v>10.4</v>
      </c>
      <c r="J71" s="32"/>
    </row>
    <row r="72" spans="1:10" ht="14.25" customHeight="1" x14ac:dyDescent="0.25">
      <c r="A72" s="32"/>
      <c r="B72" s="126" t="s">
        <v>138</v>
      </c>
      <c r="C72" s="127" t="s">
        <v>636</v>
      </c>
      <c r="D72" s="127" t="s">
        <v>96</v>
      </c>
      <c r="E72" s="127" t="s">
        <v>589</v>
      </c>
      <c r="F72" s="128">
        <f>IF(ISBLANK(B72),"",IF(TYPE(IF(ISBLANK(D72),"",VLOOKUP(D72,'LU''S'!$A$1:$B$40,2,FALSE)))=1,IF(ISBLANK(D72),"",VLOOKUP(D72,'LU''S'!$A$1:$B$40,2,FALSE)),5/0))</f>
        <v>20</v>
      </c>
      <c r="G72" s="129">
        <v>1.6</v>
      </c>
      <c r="H72" s="130">
        <f t="shared" si="1"/>
        <v>32</v>
      </c>
      <c r="I72" s="213">
        <f t="shared" si="0"/>
        <v>41.6</v>
      </c>
      <c r="J72" s="32"/>
    </row>
    <row r="73" spans="1:10" ht="14.25" customHeight="1" x14ac:dyDescent="0.25">
      <c r="A73" s="32"/>
      <c r="B73" s="126" t="s">
        <v>138</v>
      </c>
      <c r="C73" s="127" t="s">
        <v>637</v>
      </c>
      <c r="D73" s="127" t="s">
        <v>97</v>
      </c>
      <c r="E73" s="127" t="s">
        <v>589</v>
      </c>
      <c r="F73" s="128">
        <f>IF(ISBLANK(B73),"",IF(TYPE(IF(ISBLANK(D73),"",VLOOKUP(D73,'LU''S'!$A$1:$B$40,2,FALSE)))=1,IF(ISBLANK(D73),"",VLOOKUP(D73,'LU''S'!$A$1:$B$40,2,FALSE)),5/0))</f>
        <v>35</v>
      </c>
      <c r="G73" s="129">
        <v>0.48</v>
      </c>
      <c r="H73" s="130">
        <f t="shared" si="1"/>
        <v>16.8</v>
      </c>
      <c r="I73" s="213">
        <f t="shared" si="0"/>
        <v>21.84</v>
      </c>
      <c r="J73" s="32"/>
    </row>
    <row r="74" spans="1:10" ht="14.25" customHeight="1" x14ac:dyDescent="0.25">
      <c r="A74" s="32"/>
      <c r="B74" s="126" t="s">
        <v>139</v>
      </c>
      <c r="C74" s="127" t="s">
        <v>638</v>
      </c>
      <c r="D74" s="127" t="s">
        <v>92</v>
      </c>
      <c r="E74" s="127" t="s">
        <v>589</v>
      </c>
      <c r="F74" s="128">
        <f>IF(ISBLANK(B74),"",IF(TYPE(IF(ISBLANK(D74),"",VLOOKUP(D74,'LU''S'!$A$1:$B$40,2,FALSE)))=1,IF(ISBLANK(D74),"",VLOOKUP(D74,'LU''S'!$A$1:$B$40,2,FALSE)),5/0))</f>
        <v>18.5</v>
      </c>
      <c r="G74" s="129">
        <v>7</v>
      </c>
      <c r="H74" s="130">
        <f t="shared" si="1"/>
        <v>129.5</v>
      </c>
      <c r="I74" s="213">
        <f t="shared" si="0"/>
        <v>168.35</v>
      </c>
      <c r="J74" s="32"/>
    </row>
    <row r="75" spans="1:10" ht="14.25" customHeight="1" x14ac:dyDescent="0.25">
      <c r="A75" s="32"/>
      <c r="B75" s="126" t="s">
        <v>139</v>
      </c>
      <c r="C75" s="127" t="s">
        <v>638</v>
      </c>
      <c r="D75" s="127" t="s">
        <v>94</v>
      </c>
      <c r="E75" s="127" t="s">
        <v>589</v>
      </c>
      <c r="F75" s="128">
        <f>IF(ISBLANK(B75),"",IF(TYPE(IF(ISBLANK(D75),"",VLOOKUP(D75,'LU''S'!$A$1:$B$40,2,FALSE)))=1,IF(ISBLANK(D75),"",VLOOKUP(D75,'LU''S'!$A$1:$B$40,2,FALSE)),5/0))</f>
        <v>15</v>
      </c>
      <c r="G75" s="129">
        <v>7</v>
      </c>
      <c r="H75" s="130">
        <f t="shared" si="1"/>
        <v>105</v>
      </c>
      <c r="I75" s="213">
        <f t="shared" si="0"/>
        <v>136.5</v>
      </c>
      <c r="J75" s="32"/>
    </row>
    <row r="76" spans="1:10" ht="14.25" customHeight="1" x14ac:dyDescent="0.25">
      <c r="A76" s="32"/>
      <c r="B76" s="126" t="s">
        <v>139</v>
      </c>
      <c r="C76" s="127" t="s">
        <v>619</v>
      </c>
      <c r="D76" s="127" t="s">
        <v>92</v>
      </c>
      <c r="E76" s="127" t="s">
        <v>589</v>
      </c>
      <c r="F76" s="128">
        <f>IF(ISBLANK(B76),"",IF(TYPE(IF(ISBLANK(D76),"",VLOOKUP(D76,'LU''S'!$A$1:$B$40,2,FALSE)))=1,IF(ISBLANK(D76),"",VLOOKUP(D76,'LU''S'!$A$1:$B$40,2,FALSE)),5/0))</f>
        <v>18.5</v>
      </c>
      <c r="G76" s="129">
        <v>18</v>
      </c>
      <c r="H76" s="130">
        <f t="shared" si="1"/>
        <v>333</v>
      </c>
      <c r="I76" s="213">
        <f t="shared" si="0"/>
        <v>432.9</v>
      </c>
      <c r="J76" s="32"/>
    </row>
    <row r="77" spans="1:10" ht="14.25" customHeight="1" x14ac:dyDescent="0.25">
      <c r="A77" s="32"/>
      <c r="B77" s="126" t="s">
        <v>139</v>
      </c>
      <c r="C77" s="127" t="s">
        <v>619</v>
      </c>
      <c r="D77" s="127" t="s">
        <v>94</v>
      </c>
      <c r="E77" s="127" t="s">
        <v>589</v>
      </c>
      <c r="F77" s="128">
        <f>IF(ISBLANK(B77),"",IF(TYPE(IF(ISBLANK(D77),"",VLOOKUP(D77,'LU''S'!$A$1:$B$40,2,FALSE)))=1,IF(ISBLANK(D77),"",VLOOKUP(D77,'LU''S'!$A$1:$B$40,2,FALSE)),5/0))</f>
        <v>15</v>
      </c>
      <c r="G77" s="129">
        <v>18</v>
      </c>
      <c r="H77" s="130">
        <f t="shared" si="1"/>
        <v>270</v>
      </c>
      <c r="I77" s="213">
        <f t="shared" si="0"/>
        <v>351</v>
      </c>
      <c r="J77" s="32"/>
    </row>
    <row r="78" spans="1:10" ht="14.25" customHeight="1" x14ac:dyDescent="0.25">
      <c r="A78" s="32"/>
      <c r="B78" s="126" t="s">
        <v>139</v>
      </c>
      <c r="C78" s="127" t="s">
        <v>639</v>
      </c>
      <c r="D78" s="127" t="s">
        <v>90</v>
      </c>
      <c r="E78" s="127" t="s">
        <v>589</v>
      </c>
      <c r="F78" s="128">
        <f>IF(ISBLANK(B78),"",IF(TYPE(IF(ISBLANK(D78),"",VLOOKUP(D78,'LU''S'!$A$1:$B$40,2,FALSE)))=1,IF(ISBLANK(D78),"",VLOOKUP(D78,'LU''S'!$A$1:$B$40,2,FALSE)),5/0))</f>
        <v>52</v>
      </c>
      <c r="G78" s="129">
        <v>1.6563750000000002</v>
      </c>
      <c r="H78" s="130">
        <f t="shared" si="1"/>
        <v>86.131500000000003</v>
      </c>
      <c r="I78" s="213">
        <f t="shared" si="0"/>
        <v>111.97095</v>
      </c>
      <c r="J78" s="32"/>
    </row>
    <row r="79" spans="1:10" ht="14.25" customHeight="1" x14ac:dyDescent="0.25">
      <c r="A79" s="32"/>
      <c r="B79" s="126" t="s">
        <v>130</v>
      </c>
      <c r="C79" s="127" t="s">
        <v>640</v>
      </c>
      <c r="D79" s="127" t="s">
        <v>97</v>
      </c>
      <c r="E79" s="127" t="s">
        <v>589</v>
      </c>
      <c r="F79" s="128">
        <f>IF(ISBLANK(B79),"",IF(TYPE(IF(ISBLANK(D79),"",VLOOKUP(D79,'LU''S'!$A$1:$B$40,2,FALSE)))=1,IF(ISBLANK(D79),"",VLOOKUP(D79,'LU''S'!$A$1:$B$40,2,FALSE)),5/0))</f>
        <v>35</v>
      </c>
      <c r="G79" s="129">
        <v>8</v>
      </c>
      <c r="H79" s="130">
        <f t="shared" si="1"/>
        <v>280</v>
      </c>
      <c r="I79" s="213">
        <f t="shared" si="0"/>
        <v>364</v>
      </c>
      <c r="J79" s="32"/>
    </row>
    <row r="80" spans="1:10" ht="14.25" customHeight="1" x14ac:dyDescent="0.25">
      <c r="A80" s="32"/>
      <c r="B80" s="126" t="s">
        <v>130</v>
      </c>
      <c r="C80" s="127" t="s">
        <v>641</v>
      </c>
      <c r="D80" s="127" t="s">
        <v>106</v>
      </c>
      <c r="E80" s="127" t="s">
        <v>589</v>
      </c>
      <c r="F80" s="128">
        <f>IF(ISBLANK(B80),"",IF(TYPE(IF(ISBLANK(D80),"",VLOOKUP(D80,'LU''S'!$A$1:$B$40,2,FALSE)))=1,IF(ISBLANK(D80),"",VLOOKUP(D80,'LU''S'!$A$1:$B$40,2,FALSE)),5/0))</f>
        <v>33</v>
      </c>
      <c r="G80" s="129">
        <v>2</v>
      </c>
      <c r="H80" s="130">
        <f t="shared" si="1"/>
        <v>66</v>
      </c>
      <c r="I80" s="213">
        <f t="shared" si="0"/>
        <v>85.8</v>
      </c>
      <c r="J80" s="32"/>
    </row>
    <row r="81" spans="1:10" ht="14.25" customHeight="1" x14ac:dyDescent="0.25">
      <c r="A81" s="32"/>
      <c r="B81" s="126" t="s">
        <v>130</v>
      </c>
      <c r="C81" s="127" t="s">
        <v>642</v>
      </c>
      <c r="D81" s="127" t="s">
        <v>69</v>
      </c>
      <c r="E81" s="127" t="s">
        <v>589</v>
      </c>
      <c r="F81" s="128">
        <f>IF(ISBLANK(B81),"",IF(TYPE(IF(ISBLANK(D81),"",VLOOKUP(D81,'LU''S'!$A$1:$B$40,2,FALSE)))=1,IF(ISBLANK(D81),"",VLOOKUP(D81,'LU''S'!$A$1:$B$40,2,FALSE)),5/0))</f>
        <v>15</v>
      </c>
      <c r="G81" s="129">
        <v>8</v>
      </c>
      <c r="H81" s="130">
        <f t="shared" si="1"/>
        <v>120</v>
      </c>
      <c r="I81" s="213">
        <f t="shared" si="0"/>
        <v>156</v>
      </c>
      <c r="J81" s="32"/>
    </row>
    <row r="82" spans="1:10" ht="14.25" customHeight="1" x14ac:dyDescent="0.25">
      <c r="A82" s="32"/>
      <c r="B82" s="126" t="s">
        <v>140</v>
      </c>
      <c r="C82" s="127" t="s">
        <v>643</v>
      </c>
      <c r="D82" s="127" t="s">
        <v>97</v>
      </c>
      <c r="E82" s="127" t="s">
        <v>589</v>
      </c>
      <c r="F82" s="128">
        <f>IF(ISBLANK(B82),"",IF(TYPE(IF(ISBLANK(D82),"",VLOOKUP(D82,'LU''S'!$A$1:$B$40,2,FALSE)))=1,IF(ISBLANK(D82),"",VLOOKUP(D82,'LU''S'!$A$1:$B$40,2,FALSE)),5/0))</f>
        <v>35</v>
      </c>
      <c r="G82" s="129">
        <v>2</v>
      </c>
      <c r="H82" s="130">
        <f t="shared" si="1"/>
        <v>70</v>
      </c>
      <c r="I82" s="213">
        <f t="shared" si="0"/>
        <v>91</v>
      </c>
      <c r="J82" s="32"/>
    </row>
    <row r="83" spans="1:10" ht="14.25" customHeight="1" x14ac:dyDescent="0.25">
      <c r="A83" s="32"/>
      <c r="B83" s="126" t="s">
        <v>140</v>
      </c>
      <c r="C83" s="127" t="s">
        <v>644</v>
      </c>
      <c r="D83" s="127" t="s">
        <v>97</v>
      </c>
      <c r="E83" s="127" t="s">
        <v>589</v>
      </c>
      <c r="F83" s="128">
        <f>IF(ISBLANK(B83),"",IF(TYPE(IF(ISBLANK(D83),"",VLOOKUP(D83,'LU''S'!$A$1:$B$40,2,FALSE)))=1,IF(ISBLANK(D83),"",VLOOKUP(D83,'LU''S'!$A$1:$B$40,2,FALSE)),5/0))</f>
        <v>35</v>
      </c>
      <c r="G83" s="129">
        <v>2</v>
      </c>
      <c r="H83" s="130">
        <f t="shared" si="1"/>
        <v>70</v>
      </c>
      <c r="I83" s="213">
        <f t="shared" si="0"/>
        <v>91</v>
      </c>
      <c r="J83" s="32"/>
    </row>
    <row r="84" spans="1:10" ht="14.25" customHeight="1" x14ac:dyDescent="0.25">
      <c r="A84" s="32"/>
      <c r="B84" s="126" t="s">
        <v>140</v>
      </c>
      <c r="C84" s="127" t="s">
        <v>645</v>
      </c>
      <c r="D84" s="127" t="s">
        <v>96</v>
      </c>
      <c r="E84" s="127" t="s">
        <v>589</v>
      </c>
      <c r="F84" s="128">
        <f>IF(ISBLANK(B84),"",IF(TYPE(IF(ISBLANK(D84),"",VLOOKUP(D84,'LU''S'!$A$1:$B$40,2,FALSE)))=1,IF(ISBLANK(D84),"",VLOOKUP(D84,'LU''S'!$A$1:$B$40,2,FALSE)),5/0))</f>
        <v>20</v>
      </c>
      <c r="G84" s="129">
        <v>3.6</v>
      </c>
      <c r="H84" s="130">
        <f t="shared" si="1"/>
        <v>72</v>
      </c>
      <c r="I84" s="213">
        <f t="shared" si="0"/>
        <v>93.6</v>
      </c>
      <c r="J84" s="32"/>
    </row>
    <row r="85" spans="1:10" ht="14.25" customHeight="1" x14ac:dyDescent="0.25">
      <c r="A85" s="32"/>
      <c r="B85" s="126" t="s">
        <v>140</v>
      </c>
      <c r="C85" s="127" t="s">
        <v>646</v>
      </c>
      <c r="D85" s="127" t="s">
        <v>96</v>
      </c>
      <c r="E85" s="127" t="s">
        <v>589</v>
      </c>
      <c r="F85" s="128">
        <f>IF(ISBLANK(B85),"",IF(TYPE(IF(ISBLANK(D85),"",VLOOKUP(D85,'LU''S'!$A$1:$B$40,2,FALSE)))=1,IF(ISBLANK(D85),"",VLOOKUP(D85,'LU''S'!$A$1:$B$40,2,FALSE)),5/0))</f>
        <v>20</v>
      </c>
      <c r="G85" s="129">
        <v>1.2</v>
      </c>
      <c r="H85" s="130">
        <f t="shared" si="1"/>
        <v>24</v>
      </c>
      <c r="I85" s="213">
        <f t="shared" si="0"/>
        <v>31.2</v>
      </c>
      <c r="J85" s="32"/>
    </row>
    <row r="86" spans="1:10" ht="14.25" customHeight="1" x14ac:dyDescent="0.25">
      <c r="A86" s="32"/>
      <c r="B86" s="126" t="s">
        <v>140</v>
      </c>
      <c r="C86" s="127" t="s">
        <v>647</v>
      </c>
      <c r="D86" s="127" t="s">
        <v>96</v>
      </c>
      <c r="E86" s="127" t="s">
        <v>589</v>
      </c>
      <c r="F86" s="128">
        <f>IF(ISBLANK(B86),"",IF(TYPE(IF(ISBLANK(D86),"",VLOOKUP(D86,'LU''S'!$A$1:$B$40,2,FALSE)))=1,IF(ISBLANK(D86),"",VLOOKUP(D86,'LU''S'!$A$1:$B$40,2,FALSE)),5/0))</f>
        <v>20</v>
      </c>
      <c r="G86" s="129">
        <v>2.5683311127631576</v>
      </c>
      <c r="H86" s="130">
        <f t="shared" si="1"/>
        <v>51.366622255263152</v>
      </c>
      <c r="I86" s="213">
        <f t="shared" si="0"/>
        <v>66.776608931842105</v>
      </c>
      <c r="J86" s="32"/>
    </row>
    <row r="87" spans="1:10" ht="14.25" customHeight="1" x14ac:dyDescent="0.25">
      <c r="A87" s="32"/>
      <c r="B87" s="126" t="s">
        <v>140</v>
      </c>
      <c r="C87" s="127" t="s">
        <v>648</v>
      </c>
      <c r="D87" s="127" t="s">
        <v>96</v>
      </c>
      <c r="E87" s="127" t="s">
        <v>589</v>
      </c>
      <c r="F87" s="128">
        <f>IF(ISBLANK(B87),"",IF(TYPE(IF(ISBLANK(D87),"",VLOOKUP(D87,'LU''S'!$A$1:$B$40,2,FALSE)))=1,IF(ISBLANK(D87),"",VLOOKUP(D87,'LU''S'!$A$1:$B$40,2,FALSE)),5/0))</f>
        <v>20</v>
      </c>
      <c r="G87" s="129">
        <v>2.5683311127631576</v>
      </c>
      <c r="H87" s="130">
        <f t="shared" si="1"/>
        <v>51.366622255263152</v>
      </c>
      <c r="I87" s="213">
        <f t="shared" si="0"/>
        <v>66.776608931842105</v>
      </c>
      <c r="J87" s="32"/>
    </row>
    <row r="88" spans="1:10" ht="14.25" customHeight="1" x14ac:dyDescent="0.25">
      <c r="A88" s="32"/>
      <c r="B88" s="126" t="s">
        <v>140</v>
      </c>
      <c r="C88" s="127" t="s">
        <v>649</v>
      </c>
      <c r="D88" s="127" t="s">
        <v>96</v>
      </c>
      <c r="E88" s="127" t="s">
        <v>589</v>
      </c>
      <c r="F88" s="128">
        <f>IF(ISBLANK(B88),"",IF(TYPE(IF(ISBLANK(D88),"",VLOOKUP(D88,'LU''S'!$A$1:$B$40,2,FALSE)))=1,IF(ISBLANK(D88),"",VLOOKUP(D88,'LU''S'!$A$1:$B$40,2,FALSE)),5/0))</f>
        <v>20</v>
      </c>
      <c r="G88" s="129">
        <v>1.7999999999999998</v>
      </c>
      <c r="H88" s="130">
        <f t="shared" si="1"/>
        <v>36</v>
      </c>
      <c r="I88" s="213">
        <f t="shared" si="0"/>
        <v>46.8</v>
      </c>
      <c r="J88" s="32"/>
    </row>
    <row r="89" spans="1:10" ht="14.25" customHeight="1" x14ac:dyDescent="0.25">
      <c r="A89" s="32"/>
      <c r="B89" s="126" t="s">
        <v>140</v>
      </c>
      <c r="C89" s="127" t="s">
        <v>650</v>
      </c>
      <c r="D89" s="127" t="s">
        <v>96</v>
      </c>
      <c r="E89" s="127" t="s">
        <v>589</v>
      </c>
      <c r="F89" s="128">
        <f>IF(ISBLANK(B89),"",IF(TYPE(IF(ISBLANK(D89),"",VLOOKUP(D89,'LU''S'!$A$1:$B$40,2,FALSE)))=1,IF(ISBLANK(D89),"",VLOOKUP(D89,'LU''S'!$A$1:$B$40,2,FALSE)),5/0))</f>
        <v>20</v>
      </c>
      <c r="G89" s="129">
        <v>4.9059999999999997</v>
      </c>
      <c r="H89" s="130">
        <f t="shared" si="1"/>
        <v>98.11999999999999</v>
      </c>
      <c r="I89" s="213">
        <f t="shared" ref="I89:I152" si="2">H89+(H89*$I$22)</f>
        <v>127.55599999999998</v>
      </c>
      <c r="J89" s="32"/>
    </row>
    <row r="90" spans="1:10" ht="14.25" customHeight="1" x14ac:dyDescent="0.25">
      <c r="A90" s="32"/>
      <c r="B90" s="126" t="s">
        <v>140</v>
      </c>
      <c r="C90" s="127" t="s">
        <v>651</v>
      </c>
      <c r="D90" s="127" t="s">
        <v>96</v>
      </c>
      <c r="E90" s="127" t="s">
        <v>589</v>
      </c>
      <c r="F90" s="128">
        <f>IF(ISBLANK(B90),"",IF(TYPE(IF(ISBLANK(D90),"",VLOOKUP(D90,'LU''S'!$A$1:$B$40,2,FALSE)))=1,IF(ISBLANK(D90),"",VLOOKUP(D90,'LU''S'!$A$1:$B$40,2,FALSE)),5/0))</f>
        <v>20</v>
      </c>
      <c r="G90" s="129">
        <v>2.8875000000000002</v>
      </c>
      <c r="H90" s="130">
        <f t="shared" ref="H90:H153" si="3">IF(ISERR(F90*G90),0,F90*G90)</f>
        <v>57.75</v>
      </c>
      <c r="I90" s="213">
        <f t="shared" si="2"/>
        <v>75.075000000000003</v>
      </c>
      <c r="J90" s="32"/>
    </row>
    <row r="91" spans="1:10" ht="14.25" customHeight="1" x14ac:dyDescent="0.25">
      <c r="A91" s="32"/>
      <c r="B91" s="126" t="s">
        <v>140</v>
      </c>
      <c r="C91" s="127" t="s">
        <v>652</v>
      </c>
      <c r="D91" s="127" t="s">
        <v>96</v>
      </c>
      <c r="E91" s="127" t="s">
        <v>589</v>
      </c>
      <c r="F91" s="128">
        <f>IF(ISBLANK(B91),"",IF(TYPE(IF(ISBLANK(D91),"",VLOOKUP(D91,'LU''S'!$A$1:$B$40,2,FALSE)))=1,IF(ISBLANK(D91),"",VLOOKUP(D91,'LU''S'!$A$1:$B$40,2,FALSE)),5/0))</f>
        <v>20</v>
      </c>
      <c r="G91" s="129">
        <v>4.3559999999999999</v>
      </c>
      <c r="H91" s="130">
        <f t="shared" si="3"/>
        <v>87.12</v>
      </c>
      <c r="I91" s="213">
        <f t="shared" si="2"/>
        <v>113.256</v>
      </c>
      <c r="J91" s="32"/>
    </row>
    <row r="92" spans="1:10" ht="14.25" customHeight="1" x14ac:dyDescent="0.25">
      <c r="A92" s="32"/>
      <c r="B92" s="126" t="s">
        <v>140</v>
      </c>
      <c r="C92" s="127" t="s">
        <v>653</v>
      </c>
      <c r="D92" s="127" t="s">
        <v>96</v>
      </c>
      <c r="E92" s="127" t="s">
        <v>589</v>
      </c>
      <c r="F92" s="128">
        <f>IF(ISBLANK(B92),"",IF(TYPE(IF(ISBLANK(D92),"",VLOOKUP(D92,'LU''S'!$A$1:$B$40,2,FALSE)))=1,IF(ISBLANK(D92),"",VLOOKUP(D92,'LU''S'!$A$1:$B$40,2,FALSE)),5/0))</f>
        <v>20</v>
      </c>
      <c r="G92" s="129">
        <v>2.2050000000000001</v>
      </c>
      <c r="H92" s="130">
        <f t="shared" si="3"/>
        <v>44.1</v>
      </c>
      <c r="I92" s="213">
        <f t="shared" si="2"/>
        <v>57.33</v>
      </c>
      <c r="J92" s="32"/>
    </row>
    <row r="93" spans="1:10" ht="14.25" customHeight="1" x14ac:dyDescent="0.25">
      <c r="A93" s="32"/>
      <c r="B93" s="126" t="s">
        <v>140</v>
      </c>
      <c r="C93" s="127" t="s">
        <v>654</v>
      </c>
      <c r="D93" s="127" t="s">
        <v>97</v>
      </c>
      <c r="E93" s="127" t="s">
        <v>589</v>
      </c>
      <c r="F93" s="128">
        <f>IF(ISBLANK(B93),"",IF(TYPE(IF(ISBLANK(D93),"",VLOOKUP(D93,'LU''S'!$A$1:$B$40,2,FALSE)))=1,IF(ISBLANK(D93),"",VLOOKUP(D93,'LU''S'!$A$1:$B$40,2,FALSE)),5/0))</f>
        <v>35</v>
      </c>
      <c r="G93" s="129">
        <v>3.6</v>
      </c>
      <c r="H93" s="130">
        <f t="shared" si="3"/>
        <v>126</v>
      </c>
      <c r="I93" s="213">
        <f t="shared" si="2"/>
        <v>163.80000000000001</v>
      </c>
      <c r="J93" s="32"/>
    </row>
    <row r="94" spans="1:10" ht="14.25" customHeight="1" x14ac:dyDescent="0.25">
      <c r="A94" s="32"/>
      <c r="B94" s="126" t="s">
        <v>140</v>
      </c>
      <c r="C94" s="127" t="s">
        <v>655</v>
      </c>
      <c r="D94" s="127" t="s">
        <v>96</v>
      </c>
      <c r="E94" s="127" t="s">
        <v>589</v>
      </c>
      <c r="F94" s="128">
        <f>IF(ISBLANK(B94),"",IF(TYPE(IF(ISBLANK(D94),"",VLOOKUP(D94,'LU''S'!$A$1:$B$40,2,FALSE)))=1,IF(ISBLANK(D94),"",VLOOKUP(D94,'LU''S'!$A$1:$B$40,2,FALSE)),5/0))</f>
        <v>20</v>
      </c>
      <c r="G94" s="129">
        <v>0.86</v>
      </c>
      <c r="H94" s="130">
        <f t="shared" si="3"/>
        <v>17.2</v>
      </c>
      <c r="I94" s="213">
        <f t="shared" si="2"/>
        <v>22.36</v>
      </c>
      <c r="J94" s="32"/>
    </row>
    <row r="95" spans="1:10" ht="14.25" customHeight="1" x14ac:dyDescent="0.25">
      <c r="A95" s="32"/>
      <c r="B95" s="126" t="s">
        <v>140</v>
      </c>
      <c r="C95" s="127" t="s">
        <v>656</v>
      </c>
      <c r="D95" s="127" t="s">
        <v>96</v>
      </c>
      <c r="E95" s="127" t="s">
        <v>589</v>
      </c>
      <c r="F95" s="128">
        <f>IF(ISBLANK(B95),"",IF(TYPE(IF(ISBLANK(D95),"",VLOOKUP(D95,'LU''S'!$A$1:$B$40,2,FALSE)))=1,IF(ISBLANK(D95),"",VLOOKUP(D95,'LU''S'!$A$1:$B$40,2,FALSE)),5/0))</f>
        <v>20</v>
      </c>
      <c r="G95" s="129">
        <v>2.15</v>
      </c>
      <c r="H95" s="130">
        <f t="shared" si="3"/>
        <v>43</v>
      </c>
      <c r="I95" s="213">
        <f t="shared" si="2"/>
        <v>55.9</v>
      </c>
      <c r="J95" s="32"/>
    </row>
    <row r="96" spans="1:10" ht="14.25" customHeight="1" x14ac:dyDescent="0.25">
      <c r="A96" s="32"/>
      <c r="B96" s="126" t="s">
        <v>140</v>
      </c>
      <c r="C96" s="127" t="s">
        <v>657</v>
      </c>
      <c r="D96" s="127" t="s">
        <v>96</v>
      </c>
      <c r="E96" s="127" t="s">
        <v>589</v>
      </c>
      <c r="F96" s="128">
        <f>IF(ISBLANK(B96),"",IF(TYPE(IF(ISBLANK(D96),"",VLOOKUP(D96,'LU''S'!$A$1:$B$40,2,FALSE)))=1,IF(ISBLANK(D96),"",VLOOKUP(D96,'LU''S'!$A$1:$B$40,2,FALSE)),5/0))</f>
        <v>20</v>
      </c>
      <c r="G96" s="129">
        <v>2.23</v>
      </c>
      <c r="H96" s="130">
        <f t="shared" si="3"/>
        <v>44.6</v>
      </c>
      <c r="I96" s="213">
        <f t="shared" si="2"/>
        <v>57.980000000000004</v>
      </c>
      <c r="J96" s="32"/>
    </row>
    <row r="97" spans="1:10" ht="14.25" customHeight="1" x14ac:dyDescent="0.25">
      <c r="A97" s="32"/>
      <c r="B97" s="126" t="s">
        <v>140</v>
      </c>
      <c r="C97" s="127" t="s">
        <v>658</v>
      </c>
      <c r="D97" s="127" t="s">
        <v>97</v>
      </c>
      <c r="E97" s="127" t="s">
        <v>589</v>
      </c>
      <c r="F97" s="128">
        <f>IF(ISBLANK(B97),"",IF(TYPE(IF(ISBLANK(D97),"",VLOOKUP(D97,'LU''S'!$A$1:$B$40,2,FALSE)))=1,IF(ISBLANK(D97),"",VLOOKUP(D97,'LU''S'!$A$1:$B$40,2,FALSE)),5/0))</f>
        <v>35</v>
      </c>
      <c r="G97" s="129">
        <v>1.07457507808117</v>
      </c>
      <c r="H97" s="130">
        <f t="shared" si="3"/>
        <v>37.610127732840951</v>
      </c>
      <c r="I97" s="213">
        <f t="shared" si="2"/>
        <v>48.893166052693232</v>
      </c>
      <c r="J97" s="32"/>
    </row>
    <row r="98" spans="1:10" ht="14.25" customHeight="1" x14ac:dyDescent="0.25">
      <c r="A98" s="32"/>
      <c r="B98" s="126" t="s">
        <v>140</v>
      </c>
      <c r="C98" s="127" t="s">
        <v>659</v>
      </c>
      <c r="D98" s="127" t="s">
        <v>97</v>
      </c>
      <c r="E98" s="127" t="s">
        <v>589</v>
      </c>
      <c r="F98" s="128">
        <f>IF(ISBLANK(B98),"",IF(TYPE(IF(ISBLANK(D98),"",VLOOKUP(D98,'LU''S'!$A$1:$B$40,2,FALSE)))=1,IF(ISBLANK(D98),"",VLOOKUP(D98,'LU''S'!$A$1:$B$40,2,FALSE)),5/0))</f>
        <v>35</v>
      </c>
      <c r="G98" s="129">
        <v>0.222</v>
      </c>
      <c r="H98" s="130">
        <f t="shared" si="3"/>
        <v>7.7700000000000005</v>
      </c>
      <c r="I98" s="213">
        <f t="shared" si="2"/>
        <v>10.101000000000001</v>
      </c>
      <c r="J98" s="32"/>
    </row>
    <row r="99" spans="1:10" ht="14.25" customHeight="1" x14ac:dyDescent="0.25">
      <c r="A99" s="32"/>
      <c r="B99" s="126" t="s">
        <v>140</v>
      </c>
      <c r="C99" s="127" t="s">
        <v>660</v>
      </c>
      <c r="D99" s="127" t="s">
        <v>97</v>
      </c>
      <c r="E99" s="127" t="s">
        <v>589</v>
      </c>
      <c r="F99" s="128">
        <f>IF(ISBLANK(B99),"",IF(TYPE(IF(ISBLANK(D99),"",VLOOKUP(D99,'LU''S'!$A$1:$B$40,2,FALSE)))=1,IF(ISBLANK(D99),"",VLOOKUP(D99,'LU''S'!$A$1:$B$40,2,FALSE)),5/0))</f>
        <v>35</v>
      </c>
      <c r="G99" s="129">
        <v>3.2577579658260101</v>
      </c>
      <c r="H99" s="130">
        <f t="shared" si="3"/>
        <v>114.02152880391036</v>
      </c>
      <c r="I99" s="213">
        <f t="shared" si="2"/>
        <v>148.22798744508347</v>
      </c>
      <c r="J99" s="32"/>
    </row>
    <row r="100" spans="1:10" ht="14.25" customHeight="1" x14ac:dyDescent="0.25">
      <c r="A100" s="32"/>
      <c r="B100" s="126" t="s">
        <v>140</v>
      </c>
      <c r="C100" s="127" t="s">
        <v>661</v>
      </c>
      <c r="D100" s="127" t="s">
        <v>97</v>
      </c>
      <c r="E100" s="127" t="s">
        <v>589</v>
      </c>
      <c r="F100" s="128">
        <f>IF(ISBLANK(B100),"",IF(TYPE(IF(ISBLANK(D100),"",VLOOKUP(D100,'LU''S'!$A$1:$B$40,2,FALSE)))=1,IF(ISBLANK(D100),"",VLOOKUP(D100,'LU''S'!$A$1:$B$40,2,FALSE)),5/0))</f>
        <v>35</v>
      </c>
      <c r="G100" s="129">
        <v>2.7875000000000001</v>
      </c>
      <c r="H100" s="130">
        <f t="shared" si="3"/>
        <v>97.5625</v>
      </c>
      <c r="I100" s="213">
        <f t="shared" si="2"/>
        <v>126.83125</v>
      </c>
      <c r="J100" s="32"/>
    </row>
    <row r="101" spans="1:10" ht="14.25" customHeight="1" x14ac:dyDescent="0.25">
      <c r="A101" s="32"/>
      <c r="B101" s="126" t="s">
        <v>140</v>
      </c>
      <c r="C101" s="127" t="s">
        <v>662</v>
      </c>
      <c r="D101" s="127" t="s">
        <v>96</v>
      </c>
      <c r="E101" s="127" t="s">
        <v>589</v>
      </c>
      <c r="F101" s="128">
        <f>IF(ISBLANK(B101),"",IF(TYPE(IF(ISBLANK(D101),"",VLOOKUP(D101,'LU''S'!$A$1:$B$40,2,FALSE)))=1,IF(ISBLANK(D101),"",VLOOKUP(D101,'LU''S'!$A$1:$B$40,2,FALSE)),5/0))</f>
        <v>20</v>
      </c>
      <c r="G101" s="129">
        <v>10.612500000000001</v>
      </c>
      <c r="H101" s="130">
        <f t="shared" si="3"/>
        <v>212.25</v>
      </c>
      <c r="I101" s="213">
        <f t="shared" si="2"/>
        <v>275.92500000000001</v>
      </c>
      <c r="J101" s="32"/>
    </row>
    <row r="102" spans="1:10" ht="14.25" customHeight="1" x14ac:dyDescent="0.25">
      <c r="A102" s="32"/>
      <c r="B102" s="126" t="s">
        <v>140</v>
      </c>
      <c r="C102" s="127" t="s">
        <v>663</v>
      </c>
      <c r="D102" s="127" t="s">
        <v>97</v>
      </c>
      <c r="E102" s="127" t="s">
        <v>589</v>
      </c>
      <c r="F102" s="128">
        <f>IF(ISBLANK(B102),"",IF(TYPE(IF(ISBLANK(D102),"",VLOOKUP(D102,'LU''S'!$A$1:$B$40,2,FALSE)))=1,IF(ISBLANK(D102),"",VLOOKUP(D102,'LU''S'!$A$1:$B$40,2,FALSE)),5/0))</f>
        <v>35</v>
      </c>
      <c r="G102" s="129">
        <v>0.88800000000000001</v>
      </c>
      <c r="H102" s="130">
        <f t="shared" si="3"/>
        <v>31.080000000000002</v>
      </c>
      <c r="I102" s="213">
        <f t="shared" si="2"/>
        <v>40.404000000000003</v>
      </c>
      <c r="J102" s="32"/>
    </row>
    <row r="103" spans="1:10" ht="14.25" customHeight="1" x14ac:dyDescent="0.25">
      <c r="A103" s="32"/>
      <c r="B103" s="126" t="s">
        <v>140</v>
      </c>
      <c r="C103" s="127" t="s">
        <v>664</v>
      </c>
      <c r="D103" s="127" t="s">
        <v>96</v>
      </c>
      <c r="E103" s="127" t="s">
        <v>589</v>
      </c>
      <c r="F103" s="128">
        <f>IF(ISBLANK(B103),"",IF(TYPE(IF(ISBLANK(D103),"",VLOOKUP(D103,'LU''S'!$A$1:$B$40,2,FALSE)))=1,IF(ISBLANK(D103),"",VLOOKUP(D103,'LU''S'!$A$1:$B$40,2,FALSE)),5/0))</f>
        <v>20</v>
      </c>
      <c r="G103" s="129">
        <v>1.7849999999999999</v>
      </c>
      <c r="H103" s="130">
        <f t="shared" si="3"/>
        <v>35.699999999999996</v>
      </c>
      <c r="I103" s="213">
        <f t="shared" si="2"/>
        <v>46.41</v>
      </c>
      <c r="J103" s="32"/>
    </row>
    <row r="104" spans="1:10" ht="14.25" customHeight="1" x14ac:dyDescent="0.25">
      <c r="A104" s="32"/>
      <c r="B104" s="126" t="s">
        <v>140</v>
      </c>
      <c r="C104" s="127" t="s">
        <v>665</v>
      </c>
      <c r="D104" s="127" t="s">
        <v>97</v>
      </c>
      <c r="E104" s="127" t="s">
        <v>589</v>
      </c>
      <c r="F104" s="128">
        <f>IF(ISBLANK(B104),"",IF(TYPE(IF(ISBLANK(D104),"",VLOOKUP(D104,'LU''S'!$A$1:$B$40,2,FALSE)))=1,IF(ISBLANK(D104),"",VLOOKUP(D104,'LU''S'!$A$1:$B$40,2,FALSE)),5/0))</f>
        <v>35</v>
      </c>
      <c r="G104" s="129">
        <v>1.845</v>
      </c>
      <c r="H104" s="130">
        <f t="shared" si="3"/>
        <v>64.575000000000003</v>
      </c>
      <c r="I104" s="213">
        <f t="shared" si="2"/>
        <v>83.947500000000005</v>
      </c>
      <c r="J104" s="32"/>
    </row>
    <row r="105" spans="1:10" ht="14.25" customHeight="1" x14ac:dyDescent="0.25">
      <c r="A105" s="32"/>
      <c r="B105" s="126" t="s">
        <v>140</v>
      </c>
      <c r="C105" s="127" t="s">
        <v>666</v>
      </c>
      <c r="D105" s="127" t="s">
        <v>96</v>
      </c>
      <c r="E105" s="127" t="s">
        <v>589</v>
      </c>
      <c r="F105" s="128">
        <f>IF(ISBLANK(B105),"",IF(TYPE(IF(ISBLANK(D105),"",VLOOKUP(D105,'LU''S'!$A$1:$B$40,2,FALSE)))=1,IF(ISBLANK(D105),"",VLOOKUP(D105,'LU''S'!$A$1:$B$40,2,FALSE)),5/0))</f>
        <v>20</v>
      </c>
      <c r="G105" s="129">
        <v>1.37</v>
      </c>
      <c r="H105" s="130">
        <f t="shared" si="3"/>
        <v>27.400000000000002</v>
      </c>
      <c r="I105" s="213">
        <f t="shared" si="2"/>
        <v>35.620000000000005</v>
      </c>
      <c r="J105" s="32"/>
    </row>
    <row r="106" spans="1:10" ht="14.25" customHeight="1" x14ac:dyDescent="0.25">
      <c r="A106" s="32"/>
      <c r="B106" s="126" t="s">
        <v>140</v>
      </c>
      <c r="C106" s="127" t="s">
        <v>667</v>
      </c>
      <c r="D106" s="127" t="s">
        <v>97</v>
      </c>
      <c r="E106" s="127" t="s">
        <v>589</v>
      </c>
      <c r="F106" s="128">
        <f>IF(ISBLANK(B106),"",IF(TYPE(IF(ISBLANK(D106),"",VLOOKUP(D106,'LU''S'!$A$1:$B$40,2,FALSE)))=1,IF(ISBLANK(D106),"",VLOOKUP(D106,'LU''S'!$A$1:$B$40,2,FALSE)),5/0))</f>
        <v>35</v>
      </c>
      <c r="G106" s="129">
        <v>2.0550000000000002</v>
      </c>
      <c r="H106" s="130">
        <f t="shared" si="3"/>
        <v>71.925000000000011</v>
      </c>
      <c r="I106" s="213">
        <f t="shared" si="2"/>
        <v>93.502500000000012</v>
      </c>
      <c r="J106" s="32"/>
    </row>
    <row r="107" spans="1:10" ht="14.25" customHeight="1" x14ac:dyDescent="0.25">
      <c r="A107" s="32"/>
      <c r="B107" s="126" t="s">
        <v>140</v>
      </c>
      <c r="C107" s="127" t="s">
        <v>668</v>
      </c>
      <c r="D107" s="127" t="s">
        <v>97</v>
      </c>
      <c r="E107" s="127" t="s">
        <v>589</v>
      </c>
      <c r="F107" s="128">
        <f>IF(ISBLANK(B107),"",IF(TYPE(IF(ISBLANK(D107),"",VLOOKUP(D107,'LU''S'!$A$1:$B$40,2,FALSE)))=1,IF(ISBLANK(D107),"",VLOOKUP(D107,'LU''S'!$A$1:$B$40,2,FALSE)),5/0))</f>
        <v>35</v>
      </c>
      <c r="G107" s="129">
        <v>2.1949999999999998</v>
      </c>
      <c r="H107" s="130">
        <f t="shared" si="3"/>
        <v>76.824999999999989</v>
      </c>
      <c r="I107" s="213">
        <f t="shared" si="2"/>
        <v>99.872499999999988</v>
      </c>
      <c r="J107" s="32"/>
    </row>
    <row r="108" spans="1:10" ht="14.25" customHeight="1" x14ac:dyDescent="0.25">
      <c r="A108" s="32"/>
      <c r="B108" s="126" t="s">
        <v>140</v>
      </c>
      <c r="C108" s="127" t="s">
        <v>669</v>
      </c>
      <c r="D108" s="127" t="s">
        <v>97</v>
      </c>
      <c r="E108" s="127" t="s">
        <v>589</v>
      </c>
      <c r="F108" s="128">
        <f>IF(ISBLANK(B108),"",IF(TYPE(IF(ISBLANK(D108),"",VLOOKUP(D108,'LU''S'!$A$1:$B$40,2,FALSE)))=1,IF(ISBLANK(D108),"",VLOOKUP(D108,'LU''S'!$A$1:$B$40,2,FALSE)),5/0))</f>
        <v>35</v>
      </c>
      <c r="G108" s="129">
        <v>1.6564766469956089</v>
      </c>
      <c r="H108" s="130">
        <f t="shared" si="3"/>
        <v>57.976682644846314</v>
      </c>
      <c r="I108" s="213">
        <f t="shared" si="2"/>
        <v>75.369687438300204</v>
      </c>
      <c r="J108" s="32"/>
    </row>
    <row r="109" spans="1:10" ht="14.25" customHeight="1" x14ac:dyDescent="0.25">
      <c r="A109" s="32"/>
      <c r="B109" s="126" t="s">
        <v>140</v>
      </c>
      <c r="C109" s="127" t="s">
        <v>670</v>
      </c>
      <c r="D109" s="127" t="s">
        <v>97</v>
      </c>
      <c r="E109" s="127" t="s">
        <v>589</v>
      </c>
      <c r="F109" s="128">
        <f>IF(ISBLANK(B109),"",IF(TYPE(IF(ISBLANK(D109),"",VLOOKUP(D109,'LU''S'!$A$1:$B$40,2,FALSE)))=1,IF(ISBLANK(D109),"",VLOOKUP(D109,'LU''S'!$A$1:$B$40,2,FALSE)),5/0))</f>
        <v>35</v>
      </c>
      <c r="G109" s="129">
        <v>0.46500000000000002</v>
      </c>
      <c r="H109" s="130">
        <f t="shared" si="3"/>
        <v>16.275000000000002</v>
      </c>
      <c r="I109" s="213">
        <f t="shared" si="2"/>
        <v>21.157500000000002</v>
      </c>
      <c r="J109" s="32"/>
    </row>
    <row r="110" spans="1:10" ht="14.25" customHeight="1" x14ac:dyDescent="0.25">
      <c r="A110" s="32"/>
      <c r="B110" s="126" t="s">
        <v>140</v>
      </c>
      <c r="C110" s="127" t="s">
        <v>671</v>
      </c>
      <c r="D110" s="127" t="s">
        <v>97</v>
      </c>
      <c r="E110" s="127" t="s">
        <v>589</v>
      </c>
      <c r="F110" s="128">
        <f>IF(ISBLANK(B110),"",IF(TYPE(IF(ISBLANK(D110),"",VLOOKUP(D110,'LU''S'!$A$1:$B$40,2,FALSE)))=1,IF(ISBLANK(D110),"",VLOOKUP(D110,'LU''S'!$A$1:$B$40,2,FALSE)),5/0))</f>
        <v>35</v>
      </c>
      <c r="G110" s="129">
        <v>6.75</v>
      </c>
      <c r="H110" s="130">
        <f t="shared" si="3"/>
        <v>236.25</v>
      </c>
      <c r="I110" s="213">
        <f t="shared" si="2"/>
        <v>307.125</v>
      </c>
      <c r="J110" s="32"/>
    </row>
    <row r="111" spans="1:10" ht="14.25" customHeight="1" x14ac:dyDescent="0.25">
      <c r="A111" s="32"/>
      <c r="B111" s="126" t="s">
        <v>140</v>
      </c>
      <c r="C111" s="127" t="s">
        <v>672</v>
      </c>
      <c r="D111" s="127" t="s">
        <v>96</v>
      </c>
      <c r="E111" s="127" t="s">
        <v>589</v>
      </c>
      <c r="F111" s="128">
        <f>IF(ISBLANK(B111),"",IF(TYPE(IF(ISBLANK(D111),"",VLOOKUP(D111,'LU''S'!$A$1:$B$40,2,FALSE)))=1,IF(ISBLANK(D111),"",VLOOKUP(D111,'LU''S'!$A$1:$B$40,2,FALSE)),5/0))</f>
        <v>20</v>
      </c>
      <c r="G111" s="129">
        <v>1.4610833474476901</v>
      </c>
      <c r="H111" s="130">
        <f t="shared" si="3"/>
        <v>29.221666948953803</v>
      </c>
      <c r="I111" s="213">
        <f t="shared" si="2"/>
        <v>37.988167033639947</v>
      </c>
      <c r="J111" s="32"/>
    </row>
    <row r="112" spans="1:10" ht="14.25" customHeight="1" x14ac:dyDescent="0.25">
      <c r="A112" s="32"/>
      <c r="B112" s="126" t="s">
        <v>140</v>
      </c>
      <c r="C112" s="127" t="s">
        <v>673</v>
      </c>
      <c r="D112" s="127" t="s">
        <v>96</v>
      </c>
      <c r="E112" s="127" t="s">
        <v>589</v>
      </c>
      <c r="F112" s="128">
        <f>IF(ISBLANK(B112),"",IF(TYPE(IF(ISBLANK(D112),"",VLOOKUP(D112,'LU''S'!$A$1:$B$40,2,FALSE)))=1,IF(ISBLANK(D112),"",VLOOKUP(D112,'LU''S'!$A$1:$B$40,2,FALSE)),5/0))</f>
        <v>20</v>
      </c>
      <c r="G112" s="129">
        <v>0.197265978503289</v>
      </c>
      <c r="H112" s="130">
        <f t="shared" si="3"/>
        <v>3.9453195700657799</v>
      </c>
      <c r="I112" s="213">
        <f t="shared" si="2"/>
        <v>5.128915441085514</v>
      </c>
      <c r="J112" s="32"/>
    </row>
    <row r="113" spans="1:10" ht="14.25" customHeight="1" x14ac:dyDescent="0.25">
      <c r="A113" s="32"/>
      <c r="B113" s="126" t="s">
        <v>140</v>
      </c>
      <c r="C113" s="127" t="s">
        <v>674</v>
      </c>
      <c r="D113" s="127" t="s">
        <v>97</v>
      </c>
      <c r="E113" s="127" t="s">
        <v>589</v>
      </c>
      <c r="F113" s="128">
        <f>IF(ISBLANK(B113),"",IF(TYPE(IF(ISBLANK(D113),"",VLOOKUP(D113,'LU''S'!$A$1:$B$40,2,FALSE)))=1,IF(ISBLANK(D113),"",VLOOKUP(D113,'LU''S'!$A$1:$B$40,2,FALSE)),5/0))</f>
        <v>35</v>
      </c>
      <c r="G113" s="129">
        <v>1.4667802915789401</v>
      </c>
      <c r="H113" s="130">
        <f t="shared" si="3"/>
        <v>51.337310205262902</v>
      </c>
      <c r="I113" s="213">
        <f t="shared" si="2"/>
        <v>66.738503266841775</v>
      </c>
      <c r="J113" s="32"/>
    </row>
    <row r="114" spans="1:10" ht="14.25" customHeight="1" x14ac:dyDescent="0.25">
      <c r="A114" s="32"/>
      <c r="B114" s="126" t="s">
        <v>140</v>
      </c>
      <c r="C114" s="127" t="s">
        <v>675</v>
      </c>
      <c r="D114" s="127" t="s">
        <v>97</v>
      </c>
      <c r="E114" s="127" t="s">
        <v>589</v>
      </c>
      <c r="F114" s="128">
        <f>IF(ISBLANK(B114),"",IF(TYPE(IF(ISBLANK(D114),"",VLOOKUP(D114,'LU''S'!$A$1:$B$40,2,FALSE)))=1,IF(ISBLANK(D114),"",VLOOKUP(D114,'LU''S'!$A$1:$B$40,2,FALSE)),5/0))</f>
        <v>35</v>
      </c>
      <c r="G114" s="129">
        <v>1.68</v>
      </c>
      <c r="H114" s="130">
        <f t="shared" si="3"/>
        <v>58.8</v>
      </c>
      <c r="I114" s="213">
        <f t="shared" si="2"/>
        <v>76.44</v>
      </c>
      <c r="J114" s="32"/>
    </row>
    <row r="115" spans="1:10" ht="14.25" customHeight="1" x14ac:dyDescent="0.25">
      <c r="A115" s="32"/>
      <c r="B115" s="126" t="s">
        <v>141</v>
      </c>
      <c r="C115" s="127" t="s">
        <v>676</v>
      </c>
      <c r="D115" s="127" t="s">
        <v>118</v>
      </c>
      <c r="E115" s="127" t="s">
        <v>589</v>
      </c>
      <c r="F115" s="128">
        <f>IF(ISBLANK(B115),"",IF(TYPE(IF(ISBLANK(D115),"",VLOOKUP(D115,'LU''S'!$A$1:$B$40,2,FALSE)))=1,IF(ISBLANK(D115),"",VLOOKUP(D115,'LU''S'!$A$1:$B$40,2,FALSE)),5/0))</f>
        <v>33.5</v>
      </c>
      <c r="G115" s="129">
        <v>2</v>
      </c>
      <c r="H115" s="130">
        <f t="shared" si="3"/>
        <v>67</v>
      </c>
      <c r="I115" s="213">
        <f t="shared" si="2"/>
        <v>87.1</v>
      </c>
      <c r="J115" s="32"/>
    </row>
    <row r="116" spans="1:10" ht="14.25" customHeight="1" x14ac:dyDescent="0.25">
      <c r="A116" s="32"/>
      <c r="B116" s="126" t="s">
        <v>141</v>
      </c>
      <c r="C116" s="127" t="s">
        <v>677</v>
      </c>
      <c r="D116" s="127" t="s">
        <v>118</v>
      </c>
      <c r="E116" s="127" t="s">
        <v>589</v>
      </c>
      <c r="F116" s="128">
        <f>IF(ISBLANK(B116),"",IF(TYPE(IF(ISBLANK(D116),"",VLOOKUP(D116,'LU''S'!$A$1:$B$40,2,FALSE)))=1,IF(ISBLANK(D116),"",VLOOKUP(D116,'LU''S'!$A$1:$B$40,2,FALSE)),5/0))</f>
        <v>33.5</v>
      </c>
      <c r="G116" s="129">
        <v>1</v>
      </c>
      <c r="H116" s="130">
        <f t="shared" si="3"/>
        <v>33.5</v>
      </c>
      <c r="I116" s="213">
        <f t="shared" si="2"/>
        <v>43.55</v>
      </c>
      <c r="J116" s="32"/>
    </row>
    <row r="117" spans="1:10" ht="14.25" customHeight="1" x14ac:dyDescent="0.25">
      <c r="A117" s="32"/>
      <c r="B117" s="126" t="s">
        <v>141</v>
      </c>
      <c r="C117" s="127" t="s">
        <v>678</v>
      </c>
      <c r="D117" s="127" t="s">
        <v>82</v>
      </c>
      <c r="E117" s="127" t="s">
        <v>589</v>
      </c>
      <c r="F117" s="128">
        <f>IF(ISBLANK(B117),"",IF(TYPE(IF(ISBLANK(D117),"",VLOOKUP(D117,'LU''S'!$A$1:$B$40,2,FALSE)))=1,IF(ISBLANK(D117),"",VLOOKUP(D117,'LU''S'!$A$1:$B$40,2,FALSE)),5/0))</f>
        <v>18.5</v>
      </c>
      <c r="G117" s="129">
        <v>1.1722307529166622</v>
      </c>
      <c r="H117" s="130">
        <f t="shared" si="3"/>
        <v>21.686268928958253</v>
      </c>
      <c r="I117" s="213">
        <f t="shared" si="2"/>
        <v>28.192149607645728</v>
      </c>
      <c r="J117" s="32"/>
    </row>
    <row r="118" spans="1:10" ht="14.25" customHeight="1" x14ac:dyDescent="0.25">
      <c r="A118" s="32"/>
      <c r="B118" s="126" t="s">
        <v>141</v>
      </c>
      <c r="C118" s="127" t="s">
        <v>679</v>
      </c>
      <c r="D118" s="127" t="s">
        <v>118</v>
      </c>
      <c r="E118" s="127" t="s">
        <v>589</v>
      </c>
      <c r="F118" s="128">
        <f>IF(ISBLANK(B118),"",IF(TYPE(IF(ISBLANK(D118),"",VLOOKUP(D118,'LU''S'!$A$1:$B$40,2,FALSE)))=1,IF(ISBLANK(D118),"",VLOOKUP(D118,'LU''S'!$A$1:$B$40,2,FALSE)),5/0))</f>
        <v>33.5</v>
      </c>
      <c r="G118" s="129">
        <v>0.57750000000000001</v>
      </c>
      <c r="H118" s="130">
        <f t="shared" si="3"/>
        <v>19.346250000000001</v>
      </c>
      <c r="I118" s="213">
        <f t="shared" si="2"/>
        <v>25.150125000000003</v>
      </c>
      <c r="J118" s="32"/>
    </row>
    <row r="119" spans="1:10" ht="14.25" customHeight="1" x14ac:dyDescent="0.25">
      <c r="A119" s="32"/>
      <c r="B119" s="126" t="s">
        <v>141</v>
      </c>
      <c r="C119" s="127" t="s">
        <v>680</v>
      </c>
      <c r="D119" s="127" t="s">
        <v>82</v>
      </c>
      <c r="E119" s="127" t="s">
        <v>589</v>
      </c>
      <c r="F119" s="128">
        <f>IF(ISBLANK(B119),"",IF(TYPE(IF(ISBLANK(D119),"",VLOOKUP(D119,'LU''S'!$A$1:$B$40,2,FALSE)))=1,IF(ISBLANK(D119),"",VLOOKUP(D119,'LU''S'!$A$1:$B$40,2,FALSE)),5/0))</f>
        <v>18.5</v>
      </c>
      <c r="G119" s="129">
        <v>2.1490897136805471</v>
      </c>
      <c r="H119" s="130">
        <f t="shared" si="3"/>
        <v>39.758159703090122</v>
      </c>
      <c r="I119" s="213">
        <f t="shared" si="2"/>
        <v>51.685607614017158</v>
      </c>
      <c r="J119" s="32"/>
    </row>
    <row r="120" spans="1:10" ht="14.25" customHeight="1" x14ac:dyDescent="0.25">
      <c r="A120" s="32"/>
      <c r="B120" s="126" t="s">
        <v>141</v>
      </c>
      <c r="C120" s="127" t="s">
        <v>681</v>
      </c>
      <c r="D120" s="127" t="s">
        <v>117</v>
      </c>
      <c r="E120" s="127" t="s">
        <v>589</v>
      </c>
      <c r="F120" s="128">
        <f>IF(ISBLANK(B120),"",IF(TYPE(IF(ISBLANK(D120),"",VLOOKUP(D120,'LU''S'!$A$1:$B$40,2,FALSE)))=1,IF(ISBLANK(D120),"",VLOOKUP(D120,'LU''S'!$A$1:$B$40,2,FALSE)),5/0))</f>
        <v>70.5</v>
      </c>
      <c r="G120" s="129">
        <v>19.544958909217321</v>
      </c>
      <c r="H120" s="130">
        <f t="shared" si="3"/>
        <v>1377.9196030998212</v>
      </c>
      <c r="I120" s="213">
        <f t="shared" si="2"/>
        <v>1791.2954840297675</v>
      </c>
      <c r="J120" s="32"/>
    </row>
    <row r="121" spans="1:10" ht="14.25" customHeight="1" x14ac:dyDescent="0.25">
      <c r="A121" s="32"/>
      <c r="B121" s="126" t="s">
        <v>141</v>
      </c>
      <c r="C121" s="127" t="s">
        <v>682</v>
      </c>
      <c r="D121" s="127" t="s">
        <v>118</v>
      </c>
      <c r="E121" s="127" t="s">
        <v>589</v>
      </c>
      <c r="F121" s="128">
        <f>IF(ISBLANK(B121),"",IF(TYPE(IF(ISBLANK(D121),"",VLOOKUP(D121,'LU''S'!$A$1:$B$40,2,FALSE)))=1,IF(ISBLANK(D121),"",VLOOKUP(D121,'LU''S'!$A$1:$B$40,2,FALSE)),5/0))</f>
        <v>33.5</v>
      </c>
      <c r="G121" s="129">
        <v>1.5454545454545501</v>
      </c>
      <c r="H121" s="130">
        <f t="shared" si="3"/>
        <v>51.77272727272743</v>
      </c>
      <c r="I121" s="213">
        <f t="shared" si="2"/>
        <v>67.304545454545661</v>
      </c>
      <c r="J121" s="32"/>
    </row>
    <row r="122" spans="1:10" ht="14.25" customHeight="1" x14ac:dyDescent="0.25">
      <c r="A122" s="32"/>
      <c r="B122" s="126" t="s">
        <v>141</v>
      </c>
      <c r="C122" s="127" t="s">
        <v>683</v>
      </c>
      <c r="D122" s="127" t="s">
        <v>118</v>
      </c>
      <c r="E122" s="127" t="s">
        <v>589</v>
      </c>
      <c r="F122" s="128">
        <f>IF(ISBLANK(B122),"",IF(TYPE(IF(ISBLANK(D122),"",VLOOKUP(D122,'LU''S'!$A$1:$B$40,2,FALSE)))=1,IF(ISBLANK(D122),"",VLOOKUP(D122,'LU''S'!$A$1:$B$40,2,FALSE)),5/0))</f>
        <v>33.5</v>
      </c>
      <c r="G122" s="129">
        <v>5.66</v>
      </c>
      <c r="H122" s="130">
        <f t="shared" si="3"/>
        <v>189.61</v>
      </c>
      <c r="I122" s="213">
        <f t="shared" si="2"/>
        <v>246.49300000000002</v>
      </c>
      <c r="J122" s="32"/>
    </row>
    <row r="123" spans="1:10" ht="14.25" customHeight="1" x14ac:dyDescent="0.25">
      <c r="A123" s="32"/>
      <c r="B123" s="126" t="s">
        <v>141</v>
      </c>
      <c r="C123" s="127" t="s">
        <v>684</v>
      </c>
      <c r="D123" s="127" t="s">
        <v>82</v>
      </c>
      <c r="E123" s="127" t="s">
        <v>589</v>
      </c>
      <c r="F123" s="128">
        <f>IF(ISBLANK(B123),"",IF(TYPE(IF(ISBLANK(D123),"",VLOOKUP(D123,'LU''S'!$A$1:$B$40,2,FALSE)))=1,IF(ISBLANK(D123),"",VLOOKUP(D123,'LU''S'!$A$1:$B$40,2,FALSE)),5/0))</f>
        <v>18.5</v>
      </c>
      <c r="G123" s="129">
        <v>0.73710908839912026</v>
      </c>
      <c r="H123" s="130">
        <f t="shared" si="3"/>
        <v>13.636518135383724</v>
      </c>
      <c r="I123" s="213">
        <f t="shared" si="2"/>
        <v>17.727473575998843</v>
      </c>
      <c r="J123" s="32"/>
    </row>
    <row r="124" spans="1:10" ht="14.25" customHeight="1" x14ac:dyDescent="0.25">
      <c r="A124" s="32"/>
      <c r="B124" s="126" t="s">
        <v>142</v>
      </c>
      <c r="C124" s="127" t="s">
        <v>685</v>
      </c>
      <c r="D124" s="127" t="s">
        <v>96</v>
      </c>
      <c r="E124" s="127" t="s">
        <v>589</v>
      </c>
      <c r="F124" s="128">
        <f>IF(ISBLANK(B124),"",IF(TYPE(IF(ISBLANK(D124),"",VLOOKUP(D124,'LU''S'!$A$1:$B$40,2,FALSE)))=1,IF(ISBLANK(D124),"",VLOOKUP(D124,'LU''S'!$A$1:$B$40,2,FALSE)),5/0))</f>
        <v>20</v>
      </c>
      <c r="G124" s="129">
        <v>2</v>
      </c>
      <c r="H124" s="130">
        <f t="shared" si="3"/>
        <v>40</v>
      </c>
      <c r="I124" s="213">
        <f t="shared" si="2"/>
        <v>52</v>
      </c>
      <c r="J124" s="32"/>
    </row>
    <row r="125" spans="1:10" ht="14.25" customHeight="1" x14ac:dyDescent="0.25">
      <c r="A125" s="32"/>
      <c r="B125" s="126" t="s">
        <v>142</v>
      </c>
      <c r="C125" s="127" t="s">
        <v>686</v>
      </c>
      <c r="D125" s="127" t="s">
        <v>96</v>
      </c>
      <c r="E125" s="127" t="s">
        <v>589</v>
      </c>
      <c r="F125" s="128">
        <f>IF(ISBLANK(B125),"",IF(TYPE(IF(ISBLANK(D125),"",VLOOKUP(D125,'LU''S'!$A$1:$B$40,2,FALSE)))=1,IF(ISBLANK(D125),"",VLOOKUP(D125,'LU''S'!$A$1:$B$40,2,FALSE)),5/0))</f>
        <v>20</v>
      </c>
      <c r="G125" s="129">
        <v>7.5</v>
      </c>
      <c r="H125" s="130">
        <f t="shared" si="3"/>
        <v>150</v>
      </c>
      <c r="I125" s="213">
        <f t="shared" si="2"/>
        <v>195</v>
      </c>
      <c r="J125" s="32"/>
    </row>
    <row r="126" spans="1:10" ht="14.25" customHeight="1" x14ac:dyDescent="0.25">
      <c r="A126" s="32"/>
      <c r="B126" s="126" t="s">
        <v>142</v>
      </c>
      <c r="C126" s="127" t="s">
        <v>687</v>
      </c>
      <c r="D126" s="127" t="s">
        <v>96</v>
      </c>
      <c r="E126" s="127" t="s">
        <v>589</v>
      </c>
      <c r="F126" s="128">
        <f>IF(ISBLANK(B126),"",IF(TYPE(IF(ISBLANK(D126),"",VLOOKUP(D126,'LU''S'!$A$1:$B$40,2,FALSE)))=1,IF(ISBLANK(D126),"",VLOOKUP(D126,'LU''S'!$A$1:$B$40,2,FALSE)),5/0))</f>
        <v>20</v>
      </c>
      <c r="G126" s="129">
        <v>0.95</v>
      </c>
      <c r="H126" s="130">
        <f t="shared" si="3"/>
        <v>19</v>
      </c>
      <c r="I126" s="213">
        <f t="shared" si="2"/>
        <v>24.7</v>
      </c>
      <c r="J126" s="32"/>
    </row>
    <row r="127" spans="1:10" ht="14.25" customHeight="1" x14ac:dyDescent="0.25">
      <c r="A127" s="32"/>
      <c r="B127" s="126" t="s">
        <v>142</v>
      </c>
      <c r="C127" s="127" t="s">
        <v>643</v>
      </c>
      <c r="D127" s="127" t="s">
        <v>96</v>
      </c>
      <c r="E127" s="127" t="s">
        <v>589</v>
      </c>
      <c r="F127" s="128">
        <f>IF(ISBLANK(B127),"",IF(TYPE(IF(ISBLANK(D127),"",VLOOKUP(D127,'LU''S'!$A$1:$B$40,2,FALSE)))=1,IF(ISBLANK(D127),"",VLOOKUP(D127,'LU''S'!$A$1:$B$40,2,FALSE)),5/0))</f>
        <v>20</v>
      </c>
      <c r="G127" s="129">
        <v>8.5</v>
      </c>
      <c r="H127" s="130">
        <f t="shared" si="3"/>
        <v>170</v>
      </c>
      <c r="I127" s="213">
        <f t="shared" si="2"/>
        <v>221</v>
      </c>
      <c r="J127" s="32"/>
    </row>
    <row r="128" spans="1:10" ht="14.25" customHeight="1" x14ac:dyDescent="0.25">
      <c r="A128" s="32"/>
      <c r="B128" s="126" t="s">
        <v>142</v>
      </c>
      <c r="C128" s="127" t="s">
        <v>688</v>
      </c>
      <c r="D128" s="127" t="s">
        <v>96</v>
      </c>
      <c r="E128" s="127" t="s">
        <v>589</v>
      </c>
      <c r="F128" s="128">
        <f>IF(ISBLANK(B128),"",IF(TYPE(IF(ISBLANK(D128),"",VLOOKUP(D128,'LU''S'!$A$1:$B$40,2,FALSE)))=1,IF(ISBLANK(D128),"",VLOOKUP(D128,'LU''S'!$A$1:$B$40,2,FALSE)),5/0))</f>
        <v>20</v>
      </c>
      <c r="G128" s="129">
        <v>4.5</v>
      </c>
      <c r="H128" s="130">
        <f t="shared" si="3"/>
        <v>90</v>
      </c>
      <c r="I128" s="213">
        <f t="shared" si="2"/>
        <v>117</v>
      </c>
      <c r="J128" s="32"/>
    </row>
    <row r="129" spans="1:10" ht="14.25" customHeight="1" x14ac:dyDescent="0.25">
      <c r="A129" s="32"/>
      <c r="B129" s="126" t="s">
        <v>142</v>
      </c>
      <c r="C129" s="127" t="s">
        <v>689</v>
      </c>
      <c r="D129" s="127" t="s">
        <v>96</v>
      </c>
      <c r="E129" s="127" t="s">
        <v>589</v>
      </c>
      <c r="F129" s="128">
        <f>IF(ISBLANK(B129),"",IF(TYPE(IF(ISBLANK(D129),"",VLOOKUP(D129,'LU''S'!$A$1:$B$40,2,FALSE)))=1,IF(ISBLANK(D129),"",VLOOKUP(D129,'LU''S'!$A$1:$B$40,2,FALSE)),5/0))</f>
        <v>20</v>
      </c>
      <c r="G129" s="129">
        <v>4.4750000000000005</v>
      </c>
      <c r="H129" s="130">
        <f t="shared" si="3"/>
        <v>89.500000000000014</v>
      </c>
      <c r="I129" s="213">
        <f t="shared" si="2"/>
        <v>116.35000000000002</v>
      </c>
      <c r="J129" s="32"/>
    </row>
    <row r="130" spans="1:10" ht="14.25" customHeight="1" x14ac:dyDescent="0.25">
      <c r="A130" s="32"/>
      <c r="B130" s="126" t="s">
        <v>142</v>
      </c>
      <c r="C130" s="127" t="s">
        <v>690</v>
      </c>
      <c r="D130" s="127" t="s">
        <v>97</v>
      </c>
      <c r="E130" s="127" t="s">
        <v>589</v>
      </c>
      <c r="F130" s="128">
        <f>IF(ISBLANK(B130),"",IF(TYPE(IF(ISBLANK(D130),"",VLOOKUP(D130,'LU''S'!$A$1:$B$40,2,FALSE)))=1,IF(ISBLANK(D130),"",VLOOKUP(D130,'LU''S'!$A$1:$B$40,2,FALSE)),5/0))</f>
        <v>35</v>
      </c>
      <c r="G130" s="129">
        <v>0.60799999999999998</v>
      </c>
      <c r="H130" s="130">
        <f t="shared" si="3"/>
        <v>21.28</v>
      </c>
      <c r="I130" s="213">
        <f t="shared" si="2"/>
        <v>27.664000000000001</v>
      </c>
      <c r="J130" s="32"/>
    </row>
    <row r="131" spans="1:10" ht="14.25" customHeight="1" x14ac:dyDescent="0.25">
      <c r="A131" s="32"/>
      <c r="B131" s="126" t="s">
        <v>142</v>
      </c>
      <c r="C131" s="127" t="s">
        <v>691</v>
      </c>
      <c r="D131" s="127" t="s">
        <v>97</v>
      </c>
      <c r="E131" s="127" t="s">
        <v>589</v>
      </c>
      <c r="F131" s="128">
        <f>IF(ISBLANK(B131),"",IF(TYPE(IF(ISBLANK(D131),"",VLOOKUP(D131,'LU''S'!$A$1:$B$40,2,FALSE)))=1,IF(ISBLANK(D131),"",VLOOKUP(D131,'LU''S'!$A$1:$B$40,2,FALSE)),5/0))</f>
        <v>35</v>
      </c>
      <c r="G131" s="129">
        <v>0.74399999999999999</v>
      </c>
      <c r="H131" s="130">
        <f t="shared" si="3"/>
        <v>26.04</v>
      </c>
      <c r="I131" s="213">
        <f t="shared" si="2"/>
        <v>33.851999999999997</v>
      </c>
      <c r="J131" s="32"/>
    </row>
    <row r="132" spans="1:10" ht="14.25" customHeight="1" x14ac:dyDescent="0.25">
      <c r="A132" s="32"/>
      <c r="B132" s="126" t="s">
        <v>142</v>
      </c>
      <c r="C132" s="127" t="s">
        <v>692</v>
      </c>
      <c r="D132" s="127" t="s">
        <v>97</v>
      </c>
      <c r="E132" s="127" t="s">
        <v>589</v>
      </c>
      <c r="F132" s="128">
        <f>IF(ISBLANK(B132),"",IF(TYPE(IF(ISBLANK(D132),"",VLOOKUP(D132,'LU''S'!$A$1:$B$40,2,FALSE)))=1,IF(ISBLANK(D132),"",VLOOKUP(D132,'LU''S'!$A$1:$B$40,2,FALSE)),5/0))</f>
        <v>35</v>
      </c>
      <c r="G132" s="129">
        <v>4.4000000000000004</v>
      </c>
      <c r="H132" s="130">
        <f t="shared" si="3"/>
        <v>154</v>
      </c>
      <c r="I132" s="213">
        <f t="shared" si="2"/>
        <v>200.2</v>
      </c>
      <c r="J132" s="32"/>
    </row>
    <row r="133" spans="1:10" ht="14.25" customHeight="1" x14ac:dyDescent="0.25">
      <c r="A133" s="32"/>
      <c r="B133" s="126" t="s">
        <v>142</v>
      </c>
      <c r="C133" s="127" t="s">
        <v>693</v>
      </c>
      <c r="D133" s="127" t="s">
        <v>97</v>
      </c>
      <c r="E133" s="127" t="s">
        <v>589</v>
      </c>
      <c r="F133" s="128">
        <f>IF(ISBLANK(B133),"",IF(TYPE(IF(ISBLANK(D133),"",VLOOKUP(D133,'LU''S'!$A$1:$B$40,2,FALSE)))=1,IF(ISBLANK(D133),"",VLOOKUP(D133,'LU''S'!$A$1:$B$40,2,FALSE)),5/0))</f>
        <v>35</v>
      </c>
      <c r="G133" s="129">
        <v>3.81</v>
      </c>
      <c r="H133" s="130">
        <f t="shared" si="3"/>
        <v>133.35</v>
      </c>
      <c r="I133" s="213">
        <f t="shared" si="2"/>
        <v>173.35499999999999</v>
      </c>
      <c r="J133" s="32"/>
    </row>
    <row r="134" spans="1:10" ht="14.25" customHeight="1" x14ac:dyDescent="0.25">
      <c r="A134" s="32"/>
      <c r="B134" s="126" t="s">
        <v>142</v>
      </c>
      <c r="C134" s="127" t="s">
        <v>694</v>
      </c>
      <c r="D134" s="127" t="s">
        <v>97</v>
      </c>
      <c r="E134" s="127" t="s">
        <v>589</v>
      </c>
      <c r="F134" s="128">
        <f>IF(ISBLANK(B134),"",IF(TYPE(IF(ISBLANK(D134),"",VLOOKUP(D134,'LU''S'!$A$1:$B$40,2,FALSE)))=1,IF(ISBLANK(D134),"",VLOOKUP(D134,'LU''S'!$A$1:$B$40,2,FALSE)),5/0))</f>
        <v>35</v>
      </c>
      <c r="G134" s="129">
        <v>4.3289999999999997</v>
      </c>
      <c r="H134" s="130">
        <f t="shared" si="3"/>
        <v>151.51499999999999</v>
      </c>
      <c r="I134" s="213">
        <f t="shared" si="2"/>
        <v>196.96949999999998</v>
      </c>
      <c r="J134" s="32"/>
    </row>
    <row r="135" spans="1:10" ht="14.25" customHeight="1" x14ac:dyDescent="0.25">
      <c r="A135" s="32"/>
      <c r="B135" s="126" t="s">
        <v>143</v>
      </c>
      <c r="C135" s="127" t="s">
        <v>695</v>
      </c>
      <c r="D135" s="127" t="s">
        <v>114</v>
      </c>
      <c r="E135" s="127" t="s">
        <v>589</v>
      </c>
      <c r="F135" s="128">
        <f>IF(ISBLANK(B135),"",IF(TYPE(IF(ISBLANK(D135),"",VLOOKUP(D135,'LU''S'!$A$1:$B$40,2,FALSE)))=1,IF(ISBLANK(D135),"",VLOOKUP(D135,'LU''S'!$A$1:$B$40,2,FALSE)),5/0))</f>
        <v>60</v>
      </c>
      <c r="G135" s="129">
        <v>0.72487500000000005</v>
      </c>
      <c r="H135" s="130">
        <f t="shared" si="3"/>
        <v>43.4925</v>
      </c>
      <c r="I135" s="213">
        <f t="shared" si="2"/>
        <v>56.54025</v>
      </c>
      <c r="J135" s="32"/>
    </row>
    <row r="136" spans="1:10" ht="14.25" customHeight="1" x14ac:dyDescent="0.25">
      <c r="A136" s="32"/>
      <c r="B136" s="126" t="s">
        <v>143</v>
      </c>
      <c r="C136" s="127" t="s">
        <v>696</v>
      </c>
      <c r="D136" s="127" t="s">
        <v>114</v>
      </c>
      <c r="E136" s="127" t="s">
        <v>589</v>
      </c>
      <c r="F136" s="128">
        <f>IF(ISBLANK(B136),"",IF(TYPE(IF(ISBLANK(D136),"",VLOOKUP(D136,'LU''S'!$A$1:$B$40,2,FALSE)))=1,IF(ISBLANK(D136),"",VLOOKUP(D136,'LU''S'!$A$1:$B$40,2,FALSE)),5/0))</f>
        <v>60</v>
      </c>
      <c r="G136" s="129">
        <v>9.5058000000000007</v>
      </c>
      <c r="H136" s="130">
        <f t="shared" si="3"/>
        <v>570.34800000000007</v>
      </c>
      <c r="I136" s="213">
        <f t="shared" si="2"/>
        <v>741.45240000000013</v>
      </c>
      <c r="J136" s="32"/>
    </row>
    <row r="137" spans="1:10" ht="14.25" customHeight="1" x14ac:dyDescent="0.25">
      <c r="A137" s="32"/>
      <c r="B137" s="126" t="s">
        <v>143</v>
      </c>
      <c r="C137" s="127" t="s">
        <v>697</v>
      </c>
      <c r="D137" s="127" t="s">
        <v>114</v>
      </c>
      <c r="E137" s="127" t="s">
        <v>589</v>
      </c>
      <c r="F137" s="128">
        <f>IF(ISBLANK(B137),"",IF(TYPE(IF(ISBLANK(D137),"",VLOOKUP(D137,'LU''S'!$A$1:$B$40,2,FALSE)))=1,IF(ISBLANK(D137),"",VLOOKUP(D137,'LU''S'!$A$1:$B$40,2,FALSE)),5/0))</f>
        <v>60</v>
      </c>
      <c r="G137" s="129">
        <v>0.24885000000000002</v>
      </c>
      <c r="H137" s="130">
        <f t="shared" si="3"/>
        <v>14.931000000000001</v>
      </c>
      <c r="I137" s="213">
        <f t="shared" si="2"/>
        <v>19.410299999999999</v>
      </c>
      <c r="J137" s="32"/>
    </row>
    <row r="138" spans="1:10" ht="14.25" customHeight="1" x14ac:dyDescent="0.25">
      <c r="A138" s="32"/>
      <c r="B138" s="126" t="s">
        <v>143</v>
      </c>
      <c r="C138" s="127" t="s">
        <v>698</v>
      </c>
      <c r="D138" s="127" t="s">
        <v>114</v>
      </c>
      <c r="E138" s="127" t="s">
        <v>589</v>
      </c>
      <c r="F138" s="128">
        <f>IF(ISBLANK(B138),"",IF(TYPE(IF(ISBLANK(D138),"",VLOOKUP(D138,'LU''S'!$A$1:$B$40,2,FALSE)))=1,IF(ISBLANK(D138),"",VLOOKUP(D138,'LU''S'!$A$1:$B$40,2,FALSE)),5/0))</f>
        <v>60</v>
      </c>
      <c r="G138" s="129">
        <v>0.5961749999999999</v>
      </c>
      <c r="H138" s="130">
        <f t="shared" si="3"/>
        <v>35.770499999999991</v>
      </c>
      <c r="I138" s="213">
        <f t="shared" si="2"/>
        <v>46.501649999999991</v>
      </c>
      <c r="J138" s="32"/>
    </row>
    <row r="139" spans="1:10" ht="14.25" customHeight="1" x14ac:dyDescent="0.25">
      <c r="A139" s="32"/>
      <c r="B139" s="126" t="s">
        <v>143</v>
      </c>
      <c r="C139" s="127" t="s">
        <v>699</v>
      </c>
      <c r="D139" s="127" t="s">
        <v>114</v>
      </c>
      <c r="E139" s="127" t="s">
        <v>589</v>
      </c>
      <c r="F139" s="128">
        <f>IF(ISBLANK(B139),"",IF(TYPE(IF(ISBLANK(D139),"",VLOOKUP(D139,'LU''S'!$A$1:$B$40,2,FALSE)))=1,IF(ISBLANK(D139),"",VLOOKUP(D139,'LU''S'!$A$1:$B$40,2,FALSE)),5/0))</f>
        <v>60</v>
      </c>
      <c r="G139" s="129">
        <v>0.24885000000000002</v>
      </c>
      <c r="H139" s="130">
        <f t="shared" si="3"/>
        <v>14.931000000000001</v>
      </c>
      <c r="I139" s="213">
        <f t="shared" si="2"/>
        <v>19.410299999999999</v>
      </c>
      <c r="J139" s="32"/>
    </row>
    <row r="140" spans="1:10" ht="14.25" customHeight="1" x14ac:dyDescent="0.25">
      <c r="A140" s="32"/>
      <c r="B140" s="126" t="s">
        <v>143</v>
      </c>
      <c r="C140" s="127" t="s">
        <v>700</v>
      </c>
      <c r="D140" s="127" t="s">
        <v>114</v>
      </c>
      <c r="E140" s="127" t="s">
        <v>589</v>
      </c>
      <c r="F140" s="128">
        <f>IF(ISBLANK(B140),"",IF(TYPE(IF(ISBLANK(D140),"",VLOOKUP(D140,'LU''S'!$A$1:$B$40,2,FALSE)))=1,IF(ISBLANK(D140),"",VLOOKUP(D140,'LU''S'!$A$1:$B$40,2,FALSE)),5/0))</f>
        <v>60</v>
      </c>
      <c r="G140" s="129">
        <v>0.72487500000000005</v>
      </c>
      <c r="H140" s="130">
        <f t="shared" si="3"/>
        <v>43.4925</v>
      </c>
      <c r="I140" s="213">
        <f t="shared" si="2"/>
        <v>56.54025</v>
      </c>
      <c r="J140" s="32"/>
    </row>
    <row r="141" spans="1:10" ht="14.25" customHeight="1" x14ac:dyDescent="0.25">
      <c r="A141" s="32"/>
      <c r="B141" s="126" t="s">
        <v>143</v>
      </c>
      <c r="C141" s="127" t="s">
        <v>701</v>
      </c>
      <c r="D141" s="127" t="s">
        <v>114</v>
      </c>
      <c r="E141" s="127" t="s">
        <v>589</v>
      </c>
      <c r="F141" s="128">
        <f>IF(ISBLANK(B141),"",IF(TYPE(IF(ISBLANK(D141),"",VLOOKUP(D141,'LU''S'!$A$1:$B$40,2,FALSE)))=1,IF(ISBLANK(D141),"",VLOOKUP(D141,'LU''S'!$A$1:$B$40,2,FALSE)),5/0))</f>
        <v>60</v>
      </c>
      <c r="G141" s="129">
        <v>0.5961749999999999</v>
      </c>
      <c r="H141" s="130">
        <f t="shared" si="3"/>
        <v>35.770499999999991</v>
      </c>
      <c r="I141" s="213">
        <f t="shared" si="2"/>
        <v>46.501649999999991</v>
      </c>
      <c r="J141" s="32"/>
    </row>
    <row r="142" spans="1:10" ht="14.25" customHeight="1" x14ac:dyDescent="0.25">
      <c r="A142" s="32"/>
      <c r="B142" s="126" t="s">
        <v>143</v>
      </c>
      <c r="C142" s="127" t="s">
        <v>702</v>
      </c>
      <c r="D142" s="127" t="s">
        <v>114</v>
      </c>
      <c r="E142" s="127" t="s">
        <v>589</v>
      </c>
      <c r="F142" s="128">
        <f>IF(ISBLANK(B142),"",IF(TYPE(IF(ISBLANK(D142),"",VLOOKUP(D142,'LU''S'!$A$1:$B$40,2,FALSE)))=1,IF(ISBLANK(D142),"",VLOOKUP(D142,'LU''S'!$A$1:$B$40,2,FALSE)),5/0))</f>
        <v>60</v>
      </c>
      <c r="G142" s="129">
        <v>7.9215000000000009</v>
      </c>
      <c r="H142" s="130">
        <f t="shared" si="3"/>
        <v>475.29000000000008</v>
      </c>
      <c r="I142" s="213">
        <f t="shared" si="2"/>
        <v>617.87700000000007</v>
      </c>
      <c r="J142" s="32"/>
    </row>
    <row r="143" spans="1:10" ht="14.25" customHeight="1" x14ac:dyDescent="0.25">
      <c r="A143" s="32"/>
      <c r="B143" s="126" t="s">
        <v>143</v>
      </c>
      <c r="C143" s="127" t="s">
        <v>703</v>
      </c>
      <c r="D143" s="127" t="s">
        <v>107</v>
      </c>
      <c r="E143" s="127" t="s">
        <v>589</v>
      </c>
      <c r="F143" s="128">
        <f>IF(ISBLANK(B143),"",IF(TYPE(IF(ISBLANK(D143),"",VLOOKUP(D143,'LU''S'!$A$1:$B$40,2,FALSE)))=1,IF(ISBLANK(D143),"",VLOOKUP(D143,'LU''S'!$A$1:$B$40,2,FALSE)),5/0))</f>
        <v>18</v>
      </c>
      <c r="G143" s="129">
        <v>2.6429545454545442</v>
      </c>
      <c r="H143" s="130">
        <f t="shared" si="3"/>
        <v>47.573181818181794</v>
      </c>
      <c r="I143" s="213">
        <f t="shared" si="2"/>
        <v>61.845136363636328</v>
      </c>
      <c r="J143" s="32"/>
    </row>
    <row r="144" spans="1:10" ht="14.25" customHeight="1" x14ac:dyDescent="0.25">
      <c r="A144" s="32"/>
      <c r="B144" s="126" t="s">
        <v>143</v>
      </c>
      <c r="C144" s="127" t="s">
        <v>704</v>
      </c>
      <c r="D144" s="127" t="s">
        <v>114</v>
      </c>
      <c r="E144" s="127" t="s">
        <v>589</v>
      </c>
      <c r="F144" s="128">
        <f>IF(ISBLANK(B144),"",IF(TYPE(IF(ISBLANK(D144),"",VLOOKUP(D144,'LU''S'!$A$1:$B$40,2,FALSE)))=1,IF(ISBLANK(D144),"",VLOOKUP(D144,'LU''S'!$A$1:$B$40,2,FALSE)),5/0))</f>
        <v>60</v>
      </c>
      <c r="G144" s="129">
        <v>3.7033499999999999</v>
      </c>
      <c r="H144" s="130">
        <f t="shared" si="3"/>
        <v>222.20099999999999</v>
      </c>
      <c r="I144" s="213">
        <f t="shared" si="2"/>
        <v>288.86129999999997</v>
      </c>
      <c r="J144" s="32"/>
    </row>
    <row r="145" spans="1:10" ht="14.25" customHeight="1" x14ac:dyDescent="0.25">
      <c r="A145" s="32"/>
      <c r="B145" s="126" t="s">
        <v>143</v>
      </c>
      <c r="C145" s="127" t="s">
        <v>705</v>
      </c>
      <c r="D145" s="127" t="s">
        <v>114</v>
      </c>
      <c r="E145" s="127" t="s">
        <v>589</v>
      </c>
      <c r="F145" s="128">
        <f>IF(ISBLANK(B145),"",IF(TYPE(IF(ISBLANK(D145),"",VLOOKUP(D145,'LU''S'!$A$1:$B$40,2,FALSE)))=1,IF(ISBLANK(D145),"",VLOOKUP(D145,'LU''S'!$A$1:$B$40,2,FALSE)),5/0))</f>
        <v>60</v>
      </c>
      <c r="G145" s="129">
        <v>7.9357499999999996</v>
      </c>
      <c r="H145" s="130">
        <f t="shared" si="3"/>
        <v>476.14499999999998</v>
      </c>
      <c r="I145" s="213">
        <f t="shared" si="2"/>
        <v>618.98849999999993</v>
      </c>
      <c r="J145" s="32"/>
    </row>
    <row r="146" spans="1:10" ht="14.25" customHeight="1" x14ac:dyDescent="0.25">
      <c r="A146" s="32"/>
      <c r="B146" s="126" t="s">
        <v>143</v>
      </c>
      <c r="C146" s="127" t="s">
        <v>706</v>
      </c>
      <c r="D146" s="127" t="s">
        <v>107</v>
      </c>
      <c r="E146" s="127" t="s">
        <v>589</v>
      </c>
      <c r="F146" s="128">
        <f>IF(ISBLANK(B146),"",IF(TYPE(IF(ISBLANK(D146),"",VLOOKUP(D146,'LU''S'!$A$1:$B$40,2,FALSE)))=1,IF(ISBLANK(D146),"",VLOOKUP(D146,'LU''S'!$A$1:$B$40,2,FALSE)),5/0))</f>
        <v>18</v>
      </c>
      <c r="G146" s="129">
        <v>2.6429545454545442</v>
      </c>
      <c r="H146" s="130">
        <f t="shared" si="3"/>
        <v>47.573181818181794</v>
      </c>
      <c r="I146" s="213">
        <f t="shared" si="2"/>
        <v>61.845136363636328</v>
      </c>
      <c r="J146" s="32"/>
    </row>
    <row r="147" spans="1:10" ht="14.25" customHeight="1" x14ac:dyDescent="0.25">
      <c r="A147" s="32"/>
      <c r="B147" s="126" t="s">
        <v>143</v>
      </c>
      <c r="C147" s="127" t="s">
        <v>707</v>
      </c>
      <c r="D147" s="127" t="s">
        <v>114</v>
      </c>
      <c r="E147" s="127" t="s">
        <v>589</v>
      </c>
      <c r="F147" s="128">
        <f>IF(ISBLANK(B147),"",IF(TYPE(IF(ISBLANK(D147),"",VLOOKUP(D147,'LU''S'!$A$1:$B$40,2,FALSE)))=1,IF(ISBLANK(D147),"",VLOOKUP(D147,'LU''S'!$A$1:$B$40,2,FALSE)),5/0))</f>
        <v>60</v>
      </c>
      <c r="G147" s="129">
        <v>7.6452500000000008</v>
      </c>
      <c r="H147" s="130">
        <f t="shared" si="3"/>
        <v>458.71500000000003</v>
      </c>
      <c r="I147" s="213">
        <f t="shared" si="2"/>
        <v>596.32950000000005</v>
      </c>
      <c r="J147" s="32"/>
    </row>
    <row r="148" spans="1:10" ht="14.25" customHeight="1" x14ac:dyDescent="0.25">
      <c r="A148" s="32"/>
      <c r="B148" s="126" t="s">
        <v>143</v>
      </c>
      <c r="C148" s="127" t="s">
        <v>708</v>
      </c>
      <c r="D148" s="127" t="s">
        <v>114</v>
      </c>
      <c r="E148" s="127" t="s">
        <v>589</v>
      </c>
      <c r="F148" s="128">
        <f>IF(ISBLANK(B148),"",IF(TYPE(IF(ISBLANK(D148),"",VLOOKUP(D148,'LU''S'!$A$1:$B$40,2,FALSE)))=1,IF(ISBLANK(D148),"",VLOOKUP(D148,'LU''S'!$A$1:$B$40,2,FALSE)),5/0))</f>
        <v>60</v>
      </c>
      <c r="G148" s="129">
        <v>15.290500000000002</v>
      </c>
      <c r="H148" s="130">
        <f t="shared" si="3"/>
        <v>917.43000000000006</v>
      </c>
      <c r="I148" s="213">
        <f t="shared" si="2"/>
        <v>1192.6590000000001</v>
      </c>
      <c r="J148" s="32"/>
    </row>
    <row r="149" spans="1:10" ht="14.25" customHeight="1" x14ac:dyDescent="0.25">
      <c r="A149" s="32"/>
      <c r="B149" s="126" t="s">
        <v>143</v>
      </c>
      <c r="C149" s="127" t="s">
        <v>709</v>
      </c>
      <c r="D149" s="127" t="s">
        <v>114</v>
      </c>
      <c r="E149" s="127" t="s">
        <v>589</v>
      </c>
      <c r="F149" s="128">
        <f>IF(ISBLANK(B149),"",IF(TYPE(IF(ISBLANK(D149),"",VLOOKUP(D149,'LU''S'!$A$1:$B$40,2,FALSE)))=1,IF(ISBLANK(D149),"",VLOOKUP(D149,'LU''S'!$A$1:$B$40,2,FALSE)),5/0))</f>
        <v>60</v>
      </c>
      <c r="G149" s="129">
        <v>2.0508250000000001</v>
      </c>
      <c r="H149" s="130">
        <f t="shared" si="3"/>
        <v>123.04950000000001</v>
      </c>
      <c r="I149" s="213">
        <f t="shared" si="2"/>
        <v>159.96435000000002</v>
      </c>
      <c r="J149" s="32"/>
    </row>
    <row r="150" spans="1:10" ht="14.25" customHeight="1" x14ac:dyDescent="0.25">
      <c r="A150" s="32"/>
      <c r="B150" s="126" t="s">
        <v>143</v>
      </c>
      <c r="C150" s="127" t="s">
        <v>710</v>
      </c>
      <c r="D150" s="127" t="s">
        <v>114</v>
      </c>
      <c r="E150" s="127" t="s">
        <v>589</v>
      </c>
      <c r="F150" s="128">
        <f>IF(ISBLANK(B150),"",IF(TYPE(IF(ISBLANK(D150),"",VLOOKUP(D150,'LU''S'!$A$1:$B$40,2,FALSE)))=1,IF(ISBLANK(D150),"",VLOOKUP(D150,'LU''S'!$A$1:$B$40,2,FALSE)),5/0))</f>
        <v>60</v>
      </c>
      <c r="G150" s="129">
        <v>3.5156999999999998</v>
      </c>
      <c r="H150" s="130">
        <f t="shared" si="3"/>
        <v>210.94199999999998</v>
      </c>
      <c r="I150" s="213">
        <f t="shared" si="2"/>
        <v>274.22459999999995</v>
      </c>
      <c r="J150" s="32"/>
    </row>
    <row r="151" spans="1:10" ht="14.25" customHeight="1" x14ac:dyDescent="0.25">
      <c r="A151" s="32"/>
      <c r="B151" s="126" t="s">
        <v>143</v>
      </c>
      <c r="C151" s="127" t="s">
        <v>711</v>
      </c>
      <c r="D151" s="127" t="s">
        <v>79</v>
      </c>
      <c r="E151" s="127" t="s">
        <v>589</v>
      </c>
      <c r="F151" s="128">
        <f>IF(ISBLANK(B151),"",IF(TYPE(IF(ISBLANK(D151),"",VLOOKUP(D151,'LU''S'!$A$1:$B$40,2,FALSE)))=1,IF(ISBLANK(D151),"",VLOOKUP(D151,'LU''S'!$A$1:$B$40,2,FALSE)),5/0))</f>
        <v>15</v>
      </c>
      <c r="G151" s="129">
        <v>3.6149999999999998</v>
      </c>
      <c r="H151" s="130">
        <f t="shared" si="3"/>
        <v>54.224999999999994</v>
      </c>
      <c r="I151" s="213">
        <f t="shared" si="2"/>
        <v>70.492499999999993</v>
      </c>
      <c r="J151" s="32"/>
    </row>
    <row r="152" spans="1:10" ht="14.25" customHeight="1" x14ac:dyDescent="0.25">
      <c r="A152" s="32"/>
      <c r="B152" s="126" t="s">
        <v>143</v>
      </c>
      <c r="C152" s="127" t="s">
        <v>712</v>
      </c>
      <c r="D152" s="127" t="s">
        <v>114</v>
      </c>
      <c r="E152" s="127" t="s">
        <v>589</v>
      </c>
      <c r="F152" s="128">
        <f>IF(ISBLANK(B152),"",IF(TYPE(IF(ISBLANK(D152),"",VLOOKUP(D152,'LU''S'!$A$1:$B$40,2,FALSE)))=1,IF(ISBLANK(D152),"",VLOOKUP(D152,'LU''S'!$A$1:$B$40,2,FALSE)),5/0))</f>
        <v>60</v>
      </c>
      <c r="G152" s="129">
        <v>4.3380000000000001</v>
      </c>
      <c r="H152" s="130">
        <f t="shared" si="3"/>
        <v>260.28000000000003</v>
      </c>
      <c r="I152" s="213">
        <f t="shared" si="2"/>
        <v>338.36400000000003</v>
      </c>
      <c r="J152" s="32"/>
    </row>
    <row r="153" spans="1:10" ht="14.25" customHeight="1" x14ac:dyDescent="0.25">
      <c r="A153" s="32"/>
      <c r="B153" s="126" t="s">
        <v>143</v>
      </c>
      <c r="C153" s="127" t="s">
        <v>713</v>
      </c>
      <c r="D153" s="127" t="s">
        <v>114</v>
      </c>
      <c r="E153" s="127" t="s">
        <v>589</v>
      </c>
      <c r="F153" s="128">
        <f>IF(ISBLANK(B153),"",IF(TYPE(IF(ISBLANK(D153),"",VLOOKUP(D153,'LU''S'!$A$1:$B$40,2,FALSE)))=1,IF(ISBLANK(D153),"",VLOOKUP(D153,'LU''S'!$A$1:$B$40,2,FALSE)),5/0))</f>
        <v>60</v>
      </c>
      <c r="G153" s="129">
        <v>2.5305</v>
      </c>
      <c r="H153" s="130">
        <f t="shared" si="3"/>
        <v>151.82999999999998</v>
      </c>
      <c r="I153" s="213">
        <f t="shared" ref="I153:I216" si="4">H153+(H153*$I$22)</f>
        <v>197.37899999999996</v>
      </c>
      <c r="J153" s="32"/>
    </row>
    <row r="154" spans="1:10" ht="14.25" customHeight="1" x14ac:dyDescent="0.25">
      <c r="A154" s="32"/>
      <c r="B154" s="126" t="s">
        <v>143</v>
      </c>
      <c r="C154" s="127" t="s">
        <v>714</v>
      </c>
      <c r="D154" s="127" t="s">
        <v>114</v>
      </c>
      <c r="E154" s="127" t="s">
        <v>589</v>
      </c>
      <c r="F154" s="128">
        <f>IF(ISBLANK(B154),"",IF(TYPE(IF(ISBLANK(D154),"",VLOOKUP(D154,'LU''S'!$A$1:$B$40,2,FALSE)))=1,IF(ISBLANK(D154),"",VLOOKUP(D154,'LU''S'!$A$1:$B$40,2,FALSE)),5/0))</f>
        <v>60</v>
      </c>
      <c r="G154" s="129">
        <v>1.51515</v>
      </c>
      <c r="H154" s="130">
        <f t="shared" ref="H154:H217" si="5">IF(ISERR(F154*G154),0,F154*G154)</f>
        <v>90.909000000000006</v>
      </c>
      <c r="I154" s="213">
        <f t="shared" si="4"/>
        <v>118.18170000000001</v>
      </c>
      <c r="J154" s="32"/>
    </row>
    <row r="155" spans="1:10" ht="14.25" customHeight="1" x14ac:dyDescent="0.25">
      <c r="A155" s="32"/>
      <c r="B155" s="126" t="s">
        <v>143</v>
      </c>
      <c r="C155" s="127" t="s">
        <v>715</v>
      </c>
      <c r="D155" s="127" t="s">
        <v>69</v>
      </c>
      <c r="E155" s="127" t="s">
        <v>589</v>
      </c>
      <c r="F155" s="128">
        <f>IF(ISBLANK(B155),"",IF(TYPE(IF(ISBLANK(D155),"",VLOOKUP(D155,'LU''S'!$A$1:$B$40,2,FALSE)))=1,IF(ISBLANK(D155),"",VLOOKUP(D155,'LU''S'!$A$1:$B$40,2,FALSE)),5/0))</f>
        <v>15</v>
      </c>
      <c r="G155" s="129">
        <v>2.2814999999999999</v>
      </c>
      <c r="H155" s="130">
        <f t="shared" si="5"/>
        <v>34.222499999999997</v>
      </c>
      <c r="I155" s="213">
        <f t="shared" si="4"/>
        <v>44.489249999999998</v>
      </c>
      <c r="J155" s="32"/>
    </row>
    <row r="156" spans="1:10" ht="14.25" customHeight="1" x14ac:dyDescent="0.25">
      <c r="A156" s="32"/>
      <c r="B156" s="126" t="s">
        <v>143</v>
      </c>
      <c r="C156" s="127" t="s">
        <v>716</v>
      </c>
      <c r="D156" s="127" t="s">
        <v>114</v>
      </c>
      <c r="E156" s="127" t="s">
        <v>589</v>
      </c>
      <c r="F156" s="128">
        <f>IF(ISBLANK(B156),"",IF(TYPE(IF(ISBLANK(D156),"",VLOOKUP(D156,'LU''S'!$A$1:$B$40,2,FALSE)))=1,IF(ISBLANK(D156),"",VLOOKUP(D156,'LU''S'!$A$1:$B$40,2,FALSE)),5/0))</f>
        <v>60</v>
      </c>
      <c r="G156" s="129">
        <v>3.24675</v>
      </c>
      <c r="H156" s="130">
        <f t="shared" si="5"/>
        <v>194.80500000000001</v>
      </c>
      <c r="I156" s="213">
        <f t="shared" si="4"/>
        <v>253.2465</v>
      </c>
      <c r="J156" s="32"/>
    </row>
    <row r="157" spans="1:10" ht="14.25" customHeight="1" x14ac:dyDescent="0.25">
      <c r="A157" s="32"/>
      <c r="B157" s="126" t="s">
        <v>144</v>
      </c>
      <c r="C157" s="127" t="s">
        <v>717</v>
      </c>
      <c r="D157" s="127" t="s">
        <v>96</v>
      </c>
      <c r="E157" s="127" t="s">
        <v>589</v>
      </c>
      <c r="F157" s="128">
        <f>IF(ISBLANK(B157),"",IF(TYPE(IF(ISBLANK(D157),"",VLOOKUP(D157,'LU''S'!$A$1:$B$40,2,FALSE)))=1,IF(ISBLANK(D157),"",VLOOKUP(D157,'LU''S'!$A$1:$B$40,2,FALSE)),5/0))</f>
        <v>20</v>
      </c>
      <c r="G157" s="129">
        <v>8.25</v>
      </c>
      <c r="H157" s="130">
        <f t="shared" si="5"/>
        <v>165</v>
      </c>
      <c r="I157" s="213">
        <f t="shared" si="4"/>
        <v>214.5</v>
      </c>
      <c r="J157" s="32"/>
    </row>
    <row r="158" spans="1:10" ht="14.25" customHeight="1" x14ac:dyDescent="0.25">
      <c r="A158" s="32"/>
      <c r="B158" s="126" t="s">
        <v>144</v>
      </c>
      <c r="C158" s="127" t="s">
        <v>686</v>
      </c>
      <c r="D158" s="127" t="s">
        <v>96</v>
      </c>
      <c r="E158" s="127" t="s">
        <v>589</v>
      </c>
      <c r="F158" s="128">
        <f>IF(ISBLANK(B158),"",IF(TYPE(IF(ISBLANK(D158),"",VLOOKUP(D158,'LU''S'!$A$1:$B$40,2,FALSE)))=1,IF(ISBLANK(D158),"",VLOOKUP(D158,'LU''S'!$A$1:$B$40,2,FALSE)),5/0))</f>
        <v>20</v>
      </c>
      <c r="G158" s="129">
        <v>1</v>
      </c>
      <c r="H158" s="130">
        <f t="shared" si="5"/>
        <v>20</v>
      </c>
      <c r="I158" s="213">
        <f t="shared" si="4"/>
        <v>26</v>
      </c>
      <c r="J158" s="32"/>
    </row>
    <row r="159" spans="1:10" ht="14.25" customHeight="1" x14ac:dyDescent="0.25">
      <c r="A159" s="32"/>
      <c r="B159" s="126" t="s">
        <v>144</v>
      </c>
      <c r="C159" s="127" t="s">
        <v>718</v>
      </c>
      <c r="D159" s="127" t="s">
        <v>98</v>
      </c>
      <c r="E159" s="127" t="s">
        <v>589</v>
      </c>
      <c r="F159" s="128">
        <f>IF(ISBLANK(B159),"",IF(TYPE(IF(ISBLANK(D159),"",VLOOKUP(D159,'LU''S'!$A$1:$B$40,2,FALSE)))=1,IF(ISBLANK(D159),"",VLOOKUP(D159,'LU''S'!$A$1:$B$40,2,FALSE)),5/0))</f>
        <v>15</v>
      </c>
      <c r="G159" s="129">
        <v>7.9</v>
      </c>
      <c r="H159" s="130">
        <f t="shared" si="5"/>
        <v>118.5</v>
      </c>
      <c r="I159" s="213">
        <f t="shared" si="4"/>
        <v>154.05000000000001</v>
      </c>
      <c r="J159" s="32"/>
    </row>
    <row r="160" spans="1:10" ht="14.25" customHeight="1" x14ac:dyDescent="0.25">
      <c r="A160" s="32"/>
      <c r="B160" s="126" t="s">
        <v>144</v>
      </c>
      <c r="C160" s="127" t="s">
        <v>719</v>
      </c>
      <c r="D160" s="127" t="s">
        <v>96</v>
      </c>
      <c r="E160" s="127" t="s">
        <v>589</v>
      </c>
      <c r="F160" s="128">
        <f>IF(ISBLANK(B160),"",IF(TYPE(IF(ISBLANK(D160),"",VLOOKUP(D160,'LU''S'!$A$1:$B$40,2,FALSE)))=1,IF(ISBLANK(D160),"",VLOOKUP(D160,'LU''S'!$A$1:$B$40,2,FALSE)),5/0))</f>
        <v>20</v>
      </c>
      <c r="G160" s="129">
        <v>16.5</v>
      </c>
      <c r="H160" s="130">
        <f t="shared" si="5"/>
        <v>330</v>
      </c>
      <c r="I160" s="213">
        <f t="shared" si="4"/>
        <v>429</v>
      </c>
      <c r="J160" s="32"/>
    </row>
    <row r="161" spans="1:10" ht="14.25" customHeight="1" x14ac:dyDescent="0.25">
      <c r="A161" s="32"/>
      <c r="B161" s="126" t="s">
        <v>144</v>
      </c>
      <c r="C161" s="127" t="s">
        <v>719</v>
      </c>
      <c r="D161" s="127" t="s">
        <v>97</v>
      </c>
      <c r="E161" s="127" t="s">
        <v>589</v>
      </c>
      <c r="F161" s="128">
        <f>IF(ISBLANK(B161),"",IF(TYPE(IF(ISBLANK(D161),"",VLOOKUP(D161,'LU''S'!$A$1:$B$40,2,FALSE)))=1,IF(ISBLANK(D161),"",VLOOKUP(D161,'LU''S'!$A$1:$B$40,2,FALSE)),5/0))</f>
        <v>35</v>
      </c>
      <c r="G161" s="129">
        <v>5</v>
      </c>
      <c r="H161" s="130">
        <f t="shared" si="5"/>
        <v>175</v>
      </c>
      <c r="I161" s="213">
        <f t="shared" si="4"/>
        <v>227.5</v>
      </c>
      <c r="J161" s="32"/>
    </row>
    <row r="162" spans="1:10" ht="14.25" customHeight="1" x14ac:dyDescent="0.25">
      <c r="A162" s="32"/>
      <c r="B162" s="126" t="s">
        <v>144</v>
      </c>
      <c r="C162" s="127" t="s">
        <v>720</v>
      </c>
      <c r="D162" s="127" t="s">
        <v>98</v>
      </c>
      <c r="E162" s="127" t="s">
        <v>589</v>
      </c>
      <c r="F162" s="128">
        <f>IF(ISBLANK(B162),"",IF(TYPE(IF(ISBLANK(D162),"",VLOOKUP(D162,'LU''S'!$A$1:$B$40,2,FALSE)))=1,IF(ISBLANK(D162),"",VLOOKUP(D162,'LU''S'!$A$1:$B$40,2,FALSE)),5/0))</f>
        <v>15</v>
      </c>
      <c r="G162" s="129">
        <v>9.0809999999999995</v>
      </c>
      <c r="H162" s="130">
        <f t="shared" si="5"/>
        <v>136.215</v>
      </c>
      <c r="I162" s="213">
        <f t="shared" si="4"/>
        <v>177.0795</v>
      </c>
      <c r="J162" s="32"/>
    </row>
    <row r="163" spans="1:10" ht="14.25" customHeight="1" x14ac:dyDescent="0.25">
      <c r="A163" s="32"/>
      <c r="B163" s="126" t="s">
        <v>144</v>
      </c>
      <c r="C163" s="127" t="s">
        <v>721</v>
      </c>
      <c r="D163" s="127" t="s">
        <v>98</v>
      </c>
      <c r="E163" s="127" t="s">
        <v>589</v>
      </c>
      <c r="F163" s="128">
        <f>IF(ISBLANK(B163),"",IF(TYPE(IF(ISBLANK(D163),"",VLOOKUP(D163,'LU''S'!$A$1:$B$40,2,FALSE)))=1,IF(ISBLANK(D163),"",VLOOKUP(D163,'LU''S'!$A$1:$B$40,2,FALSE)),5/0))</f>
        <v>15</v>
      </c>
      <c r="G163" s="129">
        <v>2.4700000000000002</v>
      </c>
      <c r="H163" s="130">
        <f t="shared" si="5"/>
        <v>37.050000000000004</v>
      </c>
      <c r="I163" s="213">
        <f t="shared" si="4"/>
        <v>48.165000000000006</v>
      </c>
      <c r="J163" s="32"/>
    </row>
    <row r="164" spans="1:10" ht="14.25" customHeight="1" x14ac:dyDescent="0.25">
      <c r="A164" s="32"/>
      <c r="B164" s="126" t="s">
        <v>144</v>
      </c>
      <c r="C164" s="127" t="s">
        <v>722</v>
      </c>
      <c r="D164" s="127" t="s">
        <v>98</v>
      </c>
      <c r="E164" s="127" t="s">
        <v>589</v>
      </c>
      <c r="F164" s="128">
        <f>IF(ISBLANK(B164),"",IF(TYPE(IF(ISBLANK(D164),"",VLOOKUP(D164,'LU''S'!$A$1:$B$40,2,FALSE)))=1,IF(ISBLANK(D164),"",VLOOKUP(D164,'LU''S'!$A$1:$B$40,2,FALSE)),5/0))</f>
        <v>15</v>
      </c>
      <c r="G164" s="129">
        <v>3.04</v>
      </c>
      <c r="H164" s="130">
        <f t="shared" si="5"/>
        <v>45.6</v>
      </c>
      <c r="I164" s="213">
        <f t="shared" si="4"/>
        <v>59.28</v>
      </c>
      <c r="J164" s="32"/>
    </row>
    <row r="165" spans="1:10" ht="14.25" customHeight="1" x14ac:dyDescent="0.25">
      <c r="A165" s="32"/>
      <c r="B165" s="126" t="s">
        <v>144</v>
      </c>
      <c r="C165" s="127" t="s">
        <v>723</v>
      </c>
      <c r="D165" s="127" t="s">
        <v>98</v>
      </c>
      <c r="E165" s="127" t="s">
        <v>589</v>
      </c>
      <c r="F165" s="128">
        <f>IF(ISBLANK(B165),"",IF(TYPE(IF(ISBLANK(D165),"",VLOOKUP(D165,'LU''S'!$A$1:$B$40,2,FALSE)))=1,IF(ISBLANK(D165),"",VLOOKUP(D165,'LU''S'!$A$1:$B$40,2,FALSE)),5/0))</f>
        <v>15</v>
      </c>
      <c r="G165" s="129">
        <v>0.68181818181818199</v>
      </c>
      <c r="H165" s="130">
        <f t="shared" si="5"/>
        <v>10.22727272727273</v>
      </c>
      <c r="I165" s="213">
        <f t="shared" si="4"/>
        <v>13.295454545454549</v>
      </c>
      <c r="J165" s="32"/>
    </row>
    <row r="166" spans="1:10" ht="14.25" customHeight="1" x14ac:dyDescent="0.25">
      <c r="A166" s="32"/>
      <c r="B166" s="126" t="s">
        <v>145</v>
      </c>
      <c r="C166" s="127" t="s">
        <v>724</v>
      </c>
      <c r="D166" s="127" t="s">
        <v>100</v>
      </c>
      <c r="E166" s="127" t="s">
        <v>589</v>
      </c>
      <c r="F166" s="128">
        <f>IF(ISBLANK(B166),"",IF(TYPE(IF(ISBLANK(D166),"",VLOOKUP(D166,'LU''S'!$A$1:$B$40,2,FALSE)))=1,IF(ISBLANK(D166),"",VLOOKUP(D166,'LU''S'!$A$1:$B$40,2,FALSE)),5/0))</f>
        <v>18.5</v>
      </c>
      <c r="G166" s="129">
        <v>0.18248999999999999</v>
      </c>
      <c r="H166" s="130">
        <f t="shared" si="5"/>
        <v>3.3760649999999996</v>
      </c>
      <c r="I166" s="213">
        <f t="shared" si="4"/>
        <v>4.3888844999999996</v>
      </c>
      <c r="J166" s="32"/>
    </row>
    <row r="167" spans="1:10" ht="14.25" customHeight="1" x14ac:dyDescent="0.25">
      <c r="A167" s="32"/>
      <c r="B167" s="126" t="s">
        <v>145</v>
      </c>
      <c r="C167" s="127" t="s">
        <v>725</v>
      </c>
      <c r="D167" s="127" t="s">
        <v>100</v>
      </c>
      <c r="E167" s="127" t="s">
        <v>589</v>
      </c>
      <c r="F167" s="128">
        <f>IF(ISBLANK(B167),"",IF(TYPE(IF(ISBLANK(D167),"",VLOOKUP(D167,'LU''S'!$A$1:$B$40,2,FALSE)))=1,IF(ISBLANK(D167),"",VLOOKUP(D167,'LU''S'!$A$1:$B$40,2,FALSE)),5/0))</f>
        <v>18.5</v>
      </c>
      <c r="G167" s="129">
        <v>0.53157500000000002</v>
      </c>
      <c r="H167" s="130">
        <f t="shared" si="5"/>
        <v>9.8341375000000006</v>
      </c>
      <c r="I167" s="213">
        <f t="shared" si="4"/>
        <v>12.78437875</v>
      </c>
      <c r="J167" s="32"/>
    </row>
    <row r="168" spans="1:10" ht="14.25" customHeight="1" x14ac:dyDescent="0.25">
      <c r="A168" s="32"/>
      <c r="B168" s="126" t="s">
        <v>145</v>
      </c>
      <c r="C168" s="127" t="s">
        <v>726</v>
      </c>
      <c r="D168" s="127" t="s">
        <v>100</v>
      </c>
      <c r="E168" s="127" t="s">
        <v>589</v>
      </c>
      <c r="F168" s="128">
        <f>IF(ISBLANK(B168),"",IF(TYPE(IF(ISBLANK(D168),"",VLOOKUP(D168,'LU''S'!$A$1:$B$40,2,FALSE)))=1,IF(ISBLANK(D168),"",VLOOKUP(D168,'LU''S'!$A$1:$B$40,2,FALSE)),5/0))</f>
        <v>18.5</v>
      </c>
      <c r="G168" s="129">
        <v>8.7136499999999995</v>
      </c>
      <c r="H168" s="130">
        <f t="shared" si="5"/>
        <v>161.20252499999998</v>
      </c>
      <c r="I168" s="213">
        <f t="shared" si="4"/>
        <v>209.56328249999996</v>
      </c>
      <c r="J168" s="32"/>
    </row>
    <row r="169" spans="1:10" ht="14.25" customHeight="1" x14ac:dyDescent="0.25">
      <c r="A169" s="32"/>
      <c r="B169" s="126" t="s">
        <v>145</v>
      </c>
      <c r="C169" s="127" t="s">
        <v>727</v>
      </c>
      <c r="D169" s="127" t="s">
        <v>100</v>
      </c>
      <c r="E169" s="127" t="s">
        <v>589</v>
      </c>
      <c r="F169" s="128">
        <f>IF(ISBLANK(B169),"",IF(TYPE(IF(ISBLANK(D169),"",VLOOKUP(D169,'LU''S'!$A$1:$B$40,2,FALSE)))=1,IF(ISBLANK(D169),"",VLOOKUP(D169,'LU''S'!$A$1:$B$40,2,FALSE)),5/0))</f>
        <v>18.5</v>
      </c>
      <c r="G169" s="129">
        <v>0.437195</v>
      </c>
      <c r="H169" s="130">
        <f t="shared" si="5"/>
        <v>8.0881074999999996</v>
      </c>
      <c r="I169" s="213">
        <f t="shared" si="4"/>
        <v>10.514539749999999</v>
      </c>
      <c r="J169" s="32"/>
    </row>
    <row r="170" spans="1:10" ht="14.25" customHeight="1" x14ac:dyDescent="0.25">
      <c r="A170" s="32"/>
      <c r="B170" s="126" t="s">
        <v>145</v>
      </c>
      <c r="C170" s="127" t="s">
        <v>728</v>
      </c>
      <c r="D170" s="127" t="s">
        <v>100</v>
      </c>
      <c r="E170" s="127" t="s">
        <v>589</v>
      </c>
      <c r="F170" s="128">
        <f>IF(ISBLANK(B170),"",IF(TYPE(IF(ISBLANK(D170),"",VLOOKUP(D170,'LU''S'!$A$1:$B$40,2,FALSE)))=1,IF(ISBLANK(D170),"",VLOOKUP(D170,'LU''S'!$A$1:$B$40,2,FALSE)),5/0))</f>
        <v>18.5</v>
      </c>
      <c r="G170" s="129">
        <v>0.44744</v>
      </c>
      <c r="H170" s="130">
        <f t="shared" si="5"/>
        <v>8.2776399999999999</v>
      </c>
      <c r="I170" s="213">
        <f t="shared" si="4"/>
        <v>10.760932</v>
      </c>
      <c r="J170" s="32"/>
    </row>
    <row r="171" spans="1:10" ht="14.25" customHeight="1" x14ac:dyDescent="0.25">
      <c r="A171" s="32"/>
      <c r="B171" s="126" t="s">
        <v>145</v>
      </c>
      <c r="C171" s="127" t="s">
        <v>729</v>
      </c>
      <c r="D171" s="127" t="s">
        <v>100</v>
      </c>
      <c r="E171" s="127" t="s">
        <v>589</v>
      </c>
      <c r="F171" s="128">
        <f>IF(ISBLANK(B171),"",IF(TYPE(IF(ISBLANK(D171),"",VLOOKUP(D171,'LU''S'!$A$1:$B$40,2,FALSE)))=1,IF(ISBLANK(D171),"",VLOOKUP(D171,'LU''S'!$A$1:$B$40,2,FALSE)),5/0))</f>
        <v>18.5</v>
      </c>
      <c r="G171" s="129">
        <v>1.1850000000000001</v>
      </c>
      <c r="H171" s="130">
        <f t="shared" si="5"/>
        <v>21.922499999999999</v>
      </c>
      <c r="I171" s="213">
        <f t="shared" si="4"/>
        <v>28.49925</v>
      </c>
      <c r="J171" s="32"/>
    </row>
    <row r="172" spans="1:10" ht="14.25" customHeight="1" x14ac:dyDescent="0.25">
      <c r="A172" s="32"/>
      <c r="B172" s="126" t="s">
        <v>145</v>
      </c>
      <c r="C172" s="127" t="s">
        <v>730</v>
      </c>
      <c r="D172" s="127" t="s">
        <v>100</v>
      </c>
      <c r="E172" s="127" t="s">
        <v>589</v>
      </c>
      <c r="F172" s="128">
        <f>IF(ISBLANK(B172),"",IF(TYPE(IF(ISBLANK(D172),"",VLOOKUP(D172,'LU''S'!$A$1:$B$40,2,FALSE)))=1,IF(ISBLANK(D172),"",VLOOKUP(D172,'LU''S'!$A$1:$B$40,2,FALSE)),5/0))</f>
        <v>18.5</v>
      </c>
      <c r="G172" s="129">
        <v>0.13300000000000001</v>
      </c>
      <c r="H172" s="130">
        <f t="shared" si="5"/>
        <v>2.4605000000000001</v>
      </c>
      <c r="I172" s="213">
        <f t="shared" si="4"/>
        <v>3.1986500000000002</v>
      </c>
      <c r="J172" s="32"/>
    </row>
    <row r="173" spans="1:10" ht="14.25" customHeight="1" x14ac:dyDescent="0.25">
      <c r="A173" s="32"/>
      <c r="B173" s="126" t="s">
        <v>145</v>
      </c>
      <c r="C173" s="127" t="s">
        <v>731</v>
      </c>
      <c r="D173" s="127" t="s">
        <v>100</v>
      </c>
      <c r="E173" s="127" t="s">
        <v>589</v>
      </c>
      <c r="F173" s="128">
        <f>IF(ISBLANK(B173),"",IF(TYPE(IF(ISBLANK(D173),"",VLOOKUP(D173,'LU''S'!$A$1:$B$40,2,FALSE)))=1,IF(ISBLANK(D173),"",VLOOKUP(D173,'LU''S'!$A$1:$B$40,2,FALSE)),5/0))</f>
        <v>18.5</v>
      </c>
      <c r="G173" s="129">
        <v>0.13300000000000001</v>
      </c>
      <c r="H173" s="130">
        <f t="shared" si="5"/>
        <v>2.4605000000000001</v>
      </c>
      <c r="I173" s="213">
        <f t="shared" si="4"/>
        <v>3.1986500000000002</v>
      </c>
      <c r="J173" s="32"/>
    </row>
    <row r="174" spans="1:10" ht="14.25" customHeight="1" x14ac:dyDescent="0.25">
      <c r="A174" s="32"/>
      <c r="B174" s="126" t="s">
        <v>145</v>
      </c>
      <c r="C174" s="127" t="s">
        <v>732</v>
      </c>
      <c r="D174" s="127" t="s">
        <v>100</v>
      </c>
      <c r="E174" s="127" t="s">
        <v>589</v>
      </c>
      <c r="F174" s="128">
        <f>IF(ISBLANK(B174),"",IF(TYPE(IF(ISBLANK(D174),"",VLOOKUP(D174,'LU''S'!$A$1:$B$40,2,FALSE)))=1,IF(ISBLANK(D174),"",VLOOKUP(D174,'LU''S'!$A$1:$B$40,2,FALSE)),5/0))</f>
        <v>18.5</v>
      </c>
      <c r="G174" s="129">
        <v>0.44744</v>
      </c>
      <c r="H174" s="130">
        <f t="shared" si="5"/>
        <v>8.2776399999999999</v>
      </c>
      <c r="I174" s="213">
        <f t="shared" si="4"/>
        <v>10.760932</v>
      </c>
      <c r="J174" s="32"/>
    </row>
    <row r="175" spans="1:10" ht="14.25" customHeight="1" x14ac:dyDescent="0.25">
      <c r="A175" s="32"/>
      <c r="B175" s="126" t="s">
        <v>145</v>
      </c>
      <c r="C175" s="127" t="s">
        <v>733</v>
      </c>
      <c r="D175" s="127" t="s">
        <v>100</v>
      </c>
      <c r="E175" s="127" t="s">
        <v>589</v>
      </c>
      <c r="F175" s="128">
        <f>IF(ISBLANK(B175),"",IF(TYPE(IF(ISBLANK(D175),"",VLOOKUP(D175,'LU''S'!$A$1:$B$40,2,FALSE)))=1,IF(ISBLANK(D175),"",VLOOKUP(D175,'LU''S'!$A$1:$B$40,2,FALSE)),5/0))</f>
        <v>18.5</v>
      </c>
      <c r="G175" s="129">
        <v>1.1850000000000001</v>
      </c>
      <c r="H175" s="130">
        <f t="shared" si="5"/>
        <v>21.922499999999999</v>
      </c>
      <c r="I175" s="213">
        <f t="shared" si="4"/>
        <v>28.49925</v>
      </c>
      <c r="J175" s="32"/>
    </row>
    <row r="176" spans="1:10" ht="14.25" customHeight="1" x14ac:dyDescent="0.25">
      <c r="A176" s="32"/>
      <c r="B176" s="126" t="s">
        <v>145</v>
      </c>
      <c r="C176" s="127" t="s">
        <v>734</v>
      </c>
      <c r="D176" s="127" t="s">
        <v>100</v>
      </c>
      <c r="E176" s="127" t="s">
        <v>589</v>
      </c>
      <c r="F176" s="128">
        <f>IF(ISBLANK(B176),"",IF(TYPE(IF(ISBLANK(D176),"",VLOOKUP(D176,'LU''S'!$A$1:$B$40,2,FALSE)))=1,IF(ISBLANK(D176),"",VLOOKUP(D176,'LU''S'!$A$1:$B$40,2,FALSE)),5/0))</f>
        <v>18.5</v>
      </c>
      <c r="G176" s="129">
        <v>0.13300000000000001</v>
      </c>
      <c r="H176" s="130">
        <f t="shared" si="5"/>
        <v>2.4605000000000001</v>
      </c>
      <c r="I176" s="213">
        <f t="shared" si="4"/>
        <v>3.1986500000000002</v>
      </c>
      <c r="J176" s="32"/>
    </row>
    <row r="177" spans="1:10" ht="14.25" customHeight="1" x14ac:dyDescent="0.25">
      <c r="A177" s="32"/>
      <c r="B177" s="126" t="s">
        <v>145</v>
      </c>
      <c r="C177" s="127" t="s">
        <v>735</v>
      </c>
      <c r="D177" s="127" t="s">
        <v>100</v>
      </c>
      <c r="E177" s="127" t="s">
        <v>589</v>
      </c>
      <c r="F177" s="128">
        <f>IF(ISBLANK(B177),"",IF(TYPE(IF(ISBLANK(D177),"",VLOOKUP(D177,'LU''S'!$A$1:$B$40,2,FALSE)))=1,IF(ISBLANK(D177),"",VLOOKUP(D177,'LU''S'!$A$1:$B$40,2,FALSE)),5/0))</f>
        <v>18.5</v>
      </c>
      <c r="G177" s="129">
        <v>0.44744</v>
      </c>
      <c r="H177" s="130">
        <f t="shared" si="5"/>
        <v>8.2776399999999999</v>
      </c>
      <c r="I177" s="213">
        <f t="shared" si="4"/>
        <v>10.760932</v>
      </c>
      <c r="J177" s="32"/>
    </row>
    <row r="178" spans="1:10" ht="14.25" customHeight="1" x14ac:dyDescent="0.25">
      <c r="A178" s="32"/>
      <c r="B178" s="126" t="s">
        <v>145</v>
      </c>
      <c r="C178" s="127" t="s">
        <v>736</v>
      </c>
      <c r="D178" s="127" t="s">
        <v>100</v>
      </c>
      <c r="E178" s="127" t="s">
        <v>589</v>
      </c>
      <c r="F178" s="128">
        <f>IF(ISBLANK(B178),"",IF(TYPE(IF(ISBLANK(D178),"",VLOOKUP(D178,'LU''S'!$A$1:$B$40,2,FALSE)))=1,IF(ISBLANK(D178),"",VLOOKUP(D178,'LU''S'!$A$1:$B$40,2,FALSE)),5/0))</f>
        <v>18.5</v>
      </c>
      <c r="G178" s="129">
        <v>1.1850000000000001</v>
      </c>
      <c r="H178" s="130">
        <f t="shared" si="5"/>
        <v>21.922499999999999</v>
      </c>
      <c r="I178" s="213">
        <f t="shared" si="4"/>
        <v>28.49925</v>
      </c>
      <c r="J178" s="32"/>
    </row>
    <row r="179" spans="1:10" ht="14.25" customHeight="1" x14ac:dyDescent="0.25">
      <c r="A179" s="32"/>
      <c r="B179" s="126" t="s">
        <v>145</v>
      </c>
      <c r="C179" s="127" t="s">
        <v>737</v>
      </c>
      <c r="D179" s="127" t="s">
        <v>100</v>
      </c>
      <c r="E179" s="127" t="s">
        <v>589</v>
      </c>
      <c r="F179" s="128">
        <f>IF(ISBLANK(B179),"",IF(TYPE(IF(ISBLANK(D179),"",VLOOKUP(D179,'LU''S'!$A$1:$B$40,2,FALSE)))=1,IF(ISBLANK(D179),"",VLOOKUP(D179,'LU''S'!$A$1:$B$40,2,FALSE)),5/0))</f>
        <v>18.5</v>
      </c>
      <c r="G179" s="129">
        <v>0.13300000000000001</v>
      </c>
      <c r="H179" s="130">
        <f t="shared" si="5"/>
        <v>2.4605000000000001</v>
      </c>
      <c r="I179" s="213">
        <f t="shared" si="4"/>
        <v>3.1986500000000002</v>
      </c>
      <c r="J179" s="32"/>
    </row>
    <row r="180" spans="1:10" ht="14.25" customHeight="1" x14ac:dyDescent="0.25">
      <c r="A180" s="32"/>
      <c r="B180" s="126" t="s">
        <v>145</v>
      </c>
      <c r="C180" s="127" t="s">
        <v>738</v>
      </c>
      <c r="D180" s="127" t="s">
        <v>100</v>
      </c>
      <c r="E180" s="127" t="s">
        <v>589</v>
      </c>
      <c r="F180" s="128">
        <f>IF(ISBLANK(B180),"",IF(TYPE(IF(ISBLANK(D180),"",VLOOKUP(D180,'LU''S'!$A$1:$B$40,2,FALSE)))=1,IF(ISBLANK(D180),"",VLOOKUP(D180,'LU''S'!$A$1:$B$40,2,FALSE)),5/0))</f>
        <v>18.5</v>
      </c>
      <c r="G180" s="129">
        <v>0.44744</v>
      </c>
      <c r="H180" s="130">
        <f t="shared" si="5"/>
        <v>8.2776399999999999</v>
      </c>
      <c r="I180" s="213">
        <f t="shared" si="4"/>
        <v>10.760932</v>
      </c>
      <c r="J180" s="32"/>
    </row>
    <row r="181" spans="1:10" ht="14.25" customHeight="1" x14ac:dyDescent="0.25">
      <c r="A181" s="32"/>
      <c r="B181" s="126" t="s">
        <v>145</v>
      </c>
      <c r="C181" s="127" t="s">
        <v>739</v>
      </c>
      <c r="D181" s="127" t="s">
        <v>100</v>
      </c>
      <c r="E181" s="127" t="s">
        <v>589</v>
      </c>
      <c r="F181" s="128">
        <f>IF(ISBLANK(B181),"",IF(TYPE(IF(ISBLANK(D181),"",VLOOKUP(D181,'LU''S'!$A$1:$B$40,2,FALSE)))=1,IF(ISBLANK(D181),"",VLOOKUP(D181,'LU''S'!$A$1:$B$40,2,FALSE)),5/0))</f>
        <v>18.5</v>
      </c>
      <c r="G181" s="129">
        <v>0.18248999999999999</v>
      </c>
      <c r="H181" s="130">
        <f t="shared" si="5"/>
        <v>3.3760649999999996</v>
      </c>
      <c r="I181" s="213">
        <f t="shared" si="4"/>
        <v>4.3888844999999996</v>
      </c>
      <c r="J181" s="32"/>
    </row>
    <row r="182" spans="1:10" ht="14.25" customHeight="1" x14ac:dyDescent="0.25">
      <c r="A182" s="32"/>
      <c r="B182" s="126" t="s">
        <v>145</v>
      </c>
      <c r="C182" s="127" t="s">
        <v>740</v>
      </c>
      <c r="D182" s="127" t="s">
        <v>100</v>
      </c>
      <c r="E182" s="127" t="s">
        <v>589</v>
      </c>
      <c r="F182" s="128">
        <f>IF(ISBLANK(B182),"",IF(TYPE(IF(ISBLANK(D182),"",VLOOKUP(D182,'LU''S'!$A$1:$B$40,2,FALSE)))=1,IF(ISBLANK(D182),"",VLOOKUP(D182,'LU''S'!$A$1:$B$40,2,FALSE)),5/0))</f>
        <v>18.5</v>
      </c>
      <c r="G182" s="129">
        <v>0.53157500000000002</v>
      </c>
      <c r="H182" s="130">
        <f t="shared" si="5"/>
        <v>9.8341375000000006</v>
      </c>
      <c r="I182" s="213">
        <f t="shared" si="4"/>
        <v>12.78437875</v>
      </c>
      <c r="J182" s="32"/>
    </row>
    <row r="183" spans="1:10" ht="14.25" customHeight="1" x14ac:dyDescent="0.25">
      <c r="A183" s="32"/>
      <c r="B183" s="126" t="s">
        <v>145</v>
      </c>
      <c r="C183" s="127" t="s">
        <v>741</v>
      </c>
      <c r="D183" s="127" t="s">
        <v>100</v>
      </c>
      <c r="E183" s="127" t="s">
        <v>589</v>
      </c>
      <c r="F183" s="128">
        <f>IF(ISBLANK(B183),"",IF(TYPE(IF(ISBLANK(D183),"",VLOOKUP(D183,'LU''S'!$A$1:$B$40,2,FALSE)))=1,IF(ISBLANK(D183),"",VLOOKUP(D183,'LU''S'!$A$1:$B$40,2,FALSE)),5/0))</f>
        <v>18.5</v>
      </c>
      <c r="G183" s="129">
        <v>1.1850000000000001</v>
      </c>
      <c r="H183" s="130">
        <f t="shared" si="5"/>
        <v>21.922499999999999</v>
      </c>
      <c r="I183" s="213">
        <f t="shared" si="4"/>
        <v>28.49925</v>
      </c>
      <c r="J183" s="32"/>
    </row>
    <row r="184" spans="1:10" ht="14.25" customHeight="1" x14ac:dyDescent="0.25">
      <c r="A184" s="32"/>
      <c r="B184" s="126" t="s">
        <v>145</v>
      </c>
      <c r="C184" s="127" t="s">
        <v>742</v>
      </c>
      <c r="D184" s="127" t="s">
        <v>100</v>
      </c>
      <c r="E184" s="127" t="s">
        <v>589</v>
      </c>
      <c r="F184" s="128">
        <f>IF(ISBLANK(B184),"",IF(TYPE(IF(ISBLANK(D184),"",VLOOKUP(D184,'LU''S'!$A$1:$B$40,2,FALSE)))=1,IF(ISBLANK(D184),"",VLOOKUP(D184,'LU''S'!$A$1:$B$40,2,FALSE)),5/0))</f>
        <v>18.5</v>
      </c>
      <c r="G184" s="129">
        <v>2.3764500000000002</v>
      </c>
      <c r="H184" s="130">
        <f t="shared" si="5"/>
        <v>43.964325000000002</v>
      </c>
      <c r="I184" s="213">
        <f t="shared" si="4"/>
        <v>57.153622500000004</v>
      </c>
      <c r="J184" s="32"/>
    </row>
    <row r="185" spans="1:10" ht="14.25" customHeight="1" x14ac:dyDescent="0.25">
      <c r="A185" s="32"/>
      <c r="B185" s="126" t="s">
        <v>145</v>
      </c>
      <c r="C185" s="127" t="s">
        <v>743</v>
      </c>
      <c r="D185" s="127" t="s">
        <v>100</v>
      </c>
      <c r="E185" s="127" t="s">
        <v>589</v>
      </c>
      <c r="F185" s="128">
        <f>IF(ISBLANK(B185),"",IF(TYPE(IF(ISBLANK(D185),"",VLOOKUP(D185,'LU''S'!$A$1:$B$40,2,FALSE)))=1,IF(ISBLANK(D185),"",VLOOKUP(D185,'LU''S'!$A$1:$B$40,2,FALSE)),5/0))</f>
        <v>18.5</v>
      </c>
      <c r="G185" s="129">
        <v>0.437195</v>
      </c>
      <c r="H185" s="130">
        <f t="shared" si="5"/>
        <v>8.0881074999999996</v>
      </c>
      <c r="I185" s="213">
        <f t="shared" si="4"/>
        <v>10.514539749999999</v>
      </c>
      <c r="J185" s="32"/>
    </row>
    <row r="186" spans="1:10" ht="14.25" customHeight="1" x14ac:dyDescent="0.25">
      <c r="A186" s="32"/>
      <c r="B186" s="126" t="s">
        <v>145</v>
      </c>
      <c r="C186" s="127" t="s">
        <v>744</v>
      </c>
      <c r="D186" s="127" t="s">
        <v>100</v>
      </c>
      <c r="E186" s="127" t="s">
        <v>589</v>
      </c>
      <c r="F186" s="128">
        <f>IF(ISBLANK(B186),"",IF(TYPE(IF(ISBLANK(D186),"",VLOOKUP(D186,'LU''S'!$A$1:$B$40,2,FALSE)))=1,IF(ISBLANK(D186),"",VLOOKUP(D186,'LU''S'!$A$1:$B$40,2,FALSE)),5/0))</f>
        <v>18.5</v>
      </c>
      <c r="G186" s="129">
        <v>5.8195499999999996</v>
      </c>
      <c r="H186" s="130">
        <f t="shared" si="5"/>
        <v>107.66167499999999</v>
      </c>
      <c r="I186" s="213">
        <f t="shared" si="4"/>
        <v>139.96017749999999</v>
      </c>
      <c r="J186" s="32"/>
    </row>
    <row r="187" spans="1:10" ht="14.25" customHeight="1" x14ac:dyDescent="0.25">
      <c r="A187" s="32"/>
      <c r="B187" s="126" t="s">
        <v>145</v>
      </c>
      <c r="C187" s="127" t="s">
        <v>745</v>
      </c>
      <c r="D187" s="127" t="s">
        <v>100</v>
      </c>
      <c r="E187" s="127" t="s">
        <v>589</v>
      </c>
      <c r="F187" s="128">
        <f>IF(ISBLANK(B187),"",IF(TYPE(IF(ISBLANK(D187),"",VLOOKUP(D187,'LU''S'!$A$1:$B$40,2,FALSE)))=1,IF(ISBLANK(D187),"",VLOOKUP(D187,'LU''S'!$A$1:$B$40,2,FALSE)),5/0))</f>
        <v>18.5</v>
      </c>
      <c r="G187" s="129">
        <v>1.5871499999999998</v>
      </c>
      <c r="H187" s="130">
        <f t="shared" si="5"/>
        <v>29.362274999999997</v>
      </c>
      <c r="I187" s="213">
        <f t="shared" si="4"/>
        <v>38.170957499999993</v>
      </c>
      <c r="J187" s="32"/>
    </row>
    <row r="188" spans="1:10" ht="14.25" customHeight="1" x14ac:dyDescent="0.25">
      <c r="A188" s="32"/>
      <c r="B188" s="126" t="s">
        <v>145</v>
      </c>
      <c r="C188" s="127" t="s">
        <v>746</v>
      </c>
      <c r="D188" s="127" t="s">
        <v>100</v>
      </c>
      <c r="E188" s="127" t="s">
        <v>589</v>
      </c>
      <c r="F188" s="128">
        <f>IF(ISBLANK(B188),"",IF(TYPE(IF(ISBLANK(D188),"",VLOOKUP(D188,'LU''S'!$A$1:$B$40,2,FALSE)))=1,IF(ISBLANK(D188),"",VLOOKUP(D188,'LU''S'!$A$1:$B$40,2,FALSE)),5/0))</f>
        <v>18.5</v>
      </c>
      <c r="G188" s="129">
        <v>3.0270000000000001</v>
      </c>
      <c r="H188" s="130">
        <f t="shared" si="5"/>
        <v>55.999500000000005</v>
      </c>
      <c r="I188" s="213">
        <f t="shared" si="4"/>
        <v>72.799350000000004</v>
      </c>
      <c r="J188" s="32"/>
    </row>
    <row r="189" spans="1:10" ht="14.25" customHeight="1" x14ac:dyDescent="0.25">
      <c r="A189" s="32"/>
      <c r="B189" s="126" t="s">
        <v>145</v>
      </c>
      <c r="C189" s="127" t="s">
        <v>747</v>
      </c>
      <c r="D189" s="127" t="s">
        <v>100</v>
      </c>
      <c r="E189" s="127" t="s">
        <v>589</v>
      </c>
      <c r="F189" s="128">
        <f>IF(ISBLANK(B189),"",IF(TYPE(IF(ISBLANK(D189),"",VLOOKUP(D189,'LU''S'!$A$1:$B$40,2,FALSE)))=1,IF(ISBLANK(D189),"",VLOOKUP(D189,'LU''S'!$A$1:$B$40,2,FALSE)),5/0))</f>
        <v>18.5</v>
      </c>
      <c r="G189" s="129">
        <v>3.0270000000000001</v>
      </c>
      <c r="H189" s="130">
        <f t="shared" si="5"/>
        <v>55.999500000000005</v>
      </c>
      <c r="I189" s="213">
        <f t="shared" si="4"/>
        <v>72.799350000000004</v>
      </c>
      <c r="J189" s="32"/>
    </row>
    <row r="190" spans="1:10" ht="14.25" customHeight="1" x14ac:dyDescent="0.25">
      <c r="A190" s="32"/>
      <c r="B190" s="126" t="s">
        <v>145</v>
      </c>
      <c r="C190" s="127" t="s">
        <v>748</v>
      </c>
      <c r="D190" s="127" t="s">
        <v>100</v>
      </c>
      <c r="E190" s="127" t="s">
        <v>589</v>
      </c>
      <c r="F190" s="128">
        <f>IF(ISBLANK(B190),"",IF(TYPE(IF(ISBLANK(D190),"",VLOOKUP(D190,'LU''S'!$A$1:$B$40,2,FALSE)))=1,IF(ISBLANK(D190),"",VLOOKUP(D190,'LU''S'!$A$1:$B$40,2,FALSE)),5/0))</f>
        <v>18.5</v>
      </c>
      <c r="G190" s="129">
        <v>3.48705</v>
      </c>
      <c r="H190" s="130">
        <f t="shared" si="5"/>
        <v>64.510424999999998</v>
      </c>
      <c r="I190" s="213">
        <f t="shared" si="4"/>
        <v>83.863552499999997</v>
      </c>
      <c r="J190" s="32"/>
    </row>
    <row r="191" spans="1:10" ht="14.25" customHeight="1" x14ac:dyDescent="0.25">
      <c r="A191" s="32"/>
      <c r="B191" s="126" t="s">
        <v>145</v>
      </c>
      <c r="C191" s="127" t="s">
        <v>749</v>
      </c>
      <c r="D191" s="127" t="s">
        <v>100</v>
      </c>
      <c r="E191" s="127" t="s">
        <v>589</v>
      </c>
      <c r="F191" s="128">
        <f>IF(ISBLANK(B191),"",IF(TYPE(IF(ISBLANK(D191),"",VLOOKUP(D191,'LU''S'!$A$1:$B$40,2,FALSE)))=1,IF(ISBLANK(D191),"",VLOOKUP(D191,'LU''S'!$A$1:$B$40,2,FALSE)),5/0))</f>
        <v>18.5</v>
      </c>
      <c r="G191" s="129">
        <v>3.0270000000000001</v>
      </c>
      <c r="H191" s="130">
        <f t="shared" si="5"/>
        <v>55.999500000000005</v>
      </c>
      <c r="I191" s="213">
        <f t="shared" si="4"/>
        <v>72.799350000000004</v>
      </c>
      <c r="J191" s="32"/>
    </row>
    <row r="192" spans="1:10" ht="14.25" customHeight="1" x14ac:dyDescent="0.25">
      <c r="A192" s="32"/>
      <c r="B192" s="126" t="s">
        <v>145</v>
      </c>
      <c r="C192" s="127" t="s">
        <v>750</v>
      </c>
      <c r="D192" s="127" t="s">
        <v>100</v>
      </c>
      <c r="E192" s="127" t="s">
        <v>589</v>
      </c>
      <c r="F192" s="128">
        <f>IF(ISBLANK(B192),"",IF(TYPE(IF(ISBLANK(D192),"",VLOOKUP(D192,'LU''S'!$A$1:$B$40,2,FALSE)))=1,IF(ISBLANK(D192),"",VLOOKUP(D192,'LU''S'!$A$1:$B$40,2,FALSE)),5/0))</f>
        <v>18.5</v>
      </c>
      <c r="G192" s="129">
        <v>3.0270000000000001</v>
      </c>
      <c r="H192" s="130">
        <f t="shared" si="5"/>
        <v>55.999500000000005</v>
      </c>
      <c r="I192" s="213">
        <f t="shared" si="4"/>
        <v>72.799350000000004</v>
      </c>
      <c r="J192" s="32"/>
    </row>
    <row r="193" spans="1:10" ht="14.25" customHeight="1" x14ac:dyDescent="0.25">
      <c r="A193" s="32"/>
      <c r="B193" s="126" t="s">
        <v>145</v>
      </c>
      <c r="C193" s="127" t="s">
        <v>751</v>
      </c>
      <c r="D193" s="127" t="s">
        <v>100</v>
      </c>
      <c r="E193" s="127" t="s">
        <v>589</v>
      </c>
      <c r="F193" s="128">
        <f>IF(ISBLANK(B193),"",IF(TYPE(IF(ISBLANK(D193),"",VLOOKUP(D193,'LU''S'!$A$1:$B$40,2,FALSE)))=1,IF(ISBLANK(D193),"",VLOOKUP(D193,'LU''S'!$A$1:$B$40,2,FALSE)),5/0))</f>
        <v>18.5</v>
      </c>
      <c r="G193" s="129">
        <v>3.48705</v>
      </c>
      <c r="H193" s="130">
        <f t="shared" si="5"/>
        <v>64.510424999999998</v>
      </c>
      <c r="I193" s="213">
        <f t="shared" si="4"/>
        <v>83.863552499999997</v>
      </c>
      <c r="J193" s="32"/>
    </row>
    <row r="194" spans="1:10" ht="14.25" customHeight="1" x14ac:dyDescent="0.25">
      <c r="A194" s="32"/>
      <c r="B194" s="126" t="s">
        <v>145</v>
      </c>
      <c r="C194" s="127" t="s">
        <v>752</v>
      </c>
      <c r="D194" s="127" t="s">
        <v>100</v>
      </c>
      <c r="E194" s="127" t="s">
        <v>589</v>
      </c>
      <c r="F194" s="128">
        <f>IF(ISBLANK(B194),"",IF(TYPE(IF(ISBLANK(D194),"",VLOOKUP(D194,'LU''S'!$A$1:$B$40,2,FALSE)))=1,IF(ISBLANK(D194),"",VLOOKUP(D194,'LU''S'!$A$1:$B$40,2,FALSE)),5/0))</f>
        <v>18.5</v>
      </c>
      <c r="G194" s="129">
        <v>3.48705</v>
      </c>
      <c r="H194" s="130">
        <f t="shared" si="5"/>
        <v>64.510424999999998</v>
      </c>
      <c r="I194" s="213">
        <f t="shared" si="4"/>
        <v>83.863552499999997</v>
      </c>
      <c r="J194" s="32"/>
    </row>
    <row r="195" spans="1:10" ht="14.25" customHeight="1" x14ac:dyDescent="0.25">
      <c r="A195" s="32"/>
      <c r="B195" s="126" t="s">
        <v>145</v>
      </c>
      <c r="C195" s="127" t="s">
        <v>753</v>
      </c>
      <c r="D195" s="127" t="s">
        <v>100</v>
      </c>
      <c r="E195" s="127" t="s">
        <v>589</v>
      </c>
      <c r="F195" s="128">
        <f>IF(ISBLANK(B195),"",IF(TYPE(IF(ISBLANK(D195),"",VLOOKUP(D195,'LU''S'!$A$1:$B$40,2,FALSE)))=1,IF(ISBLANK(D195),"",VLOOKUP(D195,'LU''S'!$A$1:$B$40,2,FALSE)),5/0))</f>
        <v>18.5</v>
      </c>
      <c r="G195" s="129">
        <v>3.48705</v>
      </c>
      <c r="H195" s="130">
        <f t="shared" si="5"/>
        <v>64.510424999999998</v>
      </c>
      <c r="I195" s="213">
        <f t="shared" si="4"/>
        <v>83.863552499999997</v>
      </c>
      <c r="J195" s="32"/>
    </row>
    <row r="196" spans="1:10" ht="14.25" customHeight="1" x14ac:dyDescent="0.25">
      <c r="A196" s="32"/>
      <c r="B196" s="126" t="s">
        <v>145</v>
      </c>
      <c r="C196" s="127" t="s">
        <v>754</v>
      </c>
      <c r="D196" s="127" t="s">
        <v>100</v>
      </c>
      <c r="E196" s="127" t="s">
        <v>589</v>
      </c>
      <c r="F196" s="128">
        <f>IF(ISBLANK(B196),"",IF(TYPE(IF(ISBLANK(D196),"",VLOOKUP(D196,'LU''S'!$A$1:$B$40,2,FALSE)))=1,IF(ISBLANK(D196),"",VLOOKUP(D196,'LU''S'!$A$1:$B$40,2,FALSE)),5/0))</f>
        <v>18.5</v>
      </c>
      <c r="G196" s="129">
        <v>0.62649999999999995</v>
      </c>
      <c r="H196" s="130">
        <f t="shared" si="5"/>
        <v>11.590249999999999</v>
      </c>
      <c r="I196" s="213">
        <f t="shared" si="4"/>
        <v>15.067324999999999</v>
      </c>
      <c r="J196" s="32"/>
    </row>
    <row r="197" spans="1:10" ht="14.25" customHeight="1" x14ac:dyDescent="0.25">
      <c r="A197" s="32"/>
      <c r="B197" s="126" t="s">
        <v>145</v>
      </c>
      <c r="C197" s="127" t="s">
        <v>755</v>
      </c>
      <c r="D197" s="127" t="s">
        <v>100</v>
      </c>
      <c r="E197" s="127" t="s">
        <v>589</v>
      </c>
      <c r="F197" s="128">
        <f>IF(ISBLANK(B197),"",IF(TYPE(IF(ISBLANK(D197),"",VLOOKUP(D197,'LU''S'!$A$1:$B$40,2,FALSE)))=1,IF(ISBLANK(D197),"",VLOOKUP(D197,'LU''S'!$A$1:$B$40,2,FALSE)),5/0))</f>
        <v>18.5</v>
      </c>
      <c r="G197" s="129">
        <v>0.62649999999999995</v>
      </c>
      <c r="H197" s="130">
        <f t="shared" si="5"/>
        <v>11.590249999999999</v>
      </c>
      <c r="I197" s="213">
        <f t="shared" si="4"/>
        <v>15.067324999999999</v>
      </c>
      <c r="J197" s="32"/>
    </row>
    <row r="198" spans="1:10" ht="14.25" customHeight="1" x14ac:dyDescent="0.25">
      <c r="A198" s="32"/>
      <c r="B198" s="126" t="s">
        <v>145</v>
      </c>
      <c r="C198" s="127" t="s">
        <v>756</v>
      </c>
      <c r="D198" s="127" t="s">
        <v>100</v>
      </c>
      <c r="E198" s="127" t="s">
        <v>589</v>
      </c>
      <c r="F198" s="128">
        <f>IF(ISBLANK(B198),"",IF(TYPE(IF(ISBLANK(D198),"",VLOOKUP(D198,'LU''S'!$A$1:$B$40,2,FALSE)))=1,IF(ISBLANK(D198),"",VLOOKUP(D198,'LU''S'!$A$1:$B$40,2,FALSE)),5/0))</f>
        <v>18.5</v>
      </c>
      <c r="G198" s="129">
        <v>0.62649999999999995</v>
      </c>
      <c r="H198" s="130">
        <f t="shared" si="5"/>
        <v>11.590249999999999</v>
      </c>
      <c r="I198" s="213">
        <f t="shared" si="4"/>
        <v>15.067324999999999</v>
      </c>
      <c r="J198" s="32"/>
    </row>
    <row r="199" spans="1:10" ht="14.25" customHeight="1" x14ac:dyDescent="0.25">
      <c r="A199" s="32"/>
      <c r="B199" s="126" t="s">
        <v>145</v>
      </c>
      <c r="C199" s="127" t="s">
        <v>757</v>
      </c>
      <c r="D199" s="127" t="s">
        <v>100</v>
      </c>
      <c r="E199" s="127" t="s">
        <v>589</v>
      </c>
      <c r="F199" s="128">
        <f>IF(ISBLANK(B199),"",IF(TYPE(IF(ISBLANK(D199),"",VLOOKUP(D199,'LU''S'!$A$1:$B$40,2,FALSE)))=1,IF(ISBLANK(D199),"",VLOOKUP(D199,'LU''S'!$A$1:$B$40,2,FALSE)),5/0))</f>
        <v>18.5</v>
      </c>
      <c r="G199" s="129">
        <v>0.62649999999999995</v>
      </c>
      <c r="H199" s="130">
        <f t="shared" si="5"/>
        <v>11.590249999999999</v>
      </c>
      <c r="I199" s="213">
        <f t="shared" si="4"/>
        <v>15.067324999999999</v>
      </c>
      <c r="J199" s="32"/>
    </row>
    <row r="200" spans="1:10" ht="14.25" customHeight="1" x14ac:dyDescent="0.25">
      <c r="A200" s="32"/>
      <c r="B200" s="126" t="s">
        <v>145</v>
      </c>
      <c r="C200" s="127" t="s">
        <v>758</v>
      </c>
      <c r="D200" s="127" t="s">
        <v>100</v>
      </c>
      <c r="E200" s="127" t="s">
        <v>589</v>
      </c>
      <c r="F200" s="128">
        <f>IF(ISBLANK(B200),"",IF(TYPE(IF(ISBLANK(D200),"",VLOOKUP(D200,'LU''S'!$A$1:$B$40,2,FALSE)))=1,IF(ISBLANK(D200),"",VLOOKUP(D200,'LU''S'!$A$1:$B$40,2,FALSE)),5/0))</f>
        <v>18.5</v>
      </c>
      <c r="G200" s="129">
        <v>0.45600000000000002</v>
      </c>
      <c r="H200" s="130">
        <f t="shared" si="5"/>
        <v>8.4359999999999999</v>
      </c>
      <c r="I200" s="213">
        <f t="shared" si="4"/>
        <v>10.966799999999999</v>
      </c>
      <c r="J200" s="32"/>
    </row>
    <row r="201" spans="1:10" ht="14.25" customHeight="1" x14ac:dyDescent="0.25">
      <c r="A201" s="32"/>
      <c r="B201" s="126" t="s">
        <v>145</v>
      </c>
      <c r="C201" s="127" t="s">
        <v>759</v>
      </c>
      <c r="D201" s="127" t="s">
        <v>100</v>
      </c>
      <c r="E201" s="127" t="s">
        <v>589</v>
      </c>
      <c r="F201" s="128">
        <f>IF(ISBLANK(B201),"",IF(TYPE(IF(ISBLANK(D201),"",VLOOKUP(D201,'LU''S'!$A$1:$B$40,2,FALSE)))=1,IF(ISBLANK(D201),"",VLOOKUP(D201,'LU''S'!$A$1:$B$40,2,FALSE)),5/0))</f>
        <v>18.5</v>
      </c>
      <c r="G201" s="129">
        <v>0.3705</v>
      </c>
      <c r="H201" s="130">
        <f t="shared" si="5"/>
        <v>6.8542499999999995</v>
      </c>
      <c r="I201" s="213">
        <f t="shared" si="4"/>
        <v>8.9105249999999998</v>
      </c>
      <c r="J201" s="32"/>
    </row>
    <row r="202" spans="1:10" ht="14.25" customHeight="1" x14ac:dyDescent="0.25">
      <c r="A202" s="32"/>
      <c r="B202" s="126" t="s">
        <v>145</v>
      </c>
      <c r="C202" s="127" t="s">
        <v>760</v>
      </c>
      <c r="D202" s="127" t="s">
        <v>100</v>
      </c>
      <c r="E202" s="127" t="s">
        <v>589</v>
      </c>
      <c r="F202" s="128">
        <f>IF(ISBLANK(B202),"",IF(TYPE(IF(ISBLANK(D202),"",VLOOKUP(D202,'LU''S'!$A$1:$B$40,2,FALSE)))=1,IF(ISBLANK(D202),"",VLOOKUP(D202,'LU''S'!$A$1:$B$40,2,FALSE)),5/0))</f>
        <v>18.5</v>
      </c>
      <c r="G202" s="129">
        <v>0.3705</v>
      </c>
      <c r="H202" s="130">
        <f t="shared" si="5"/>
        <v>6.8542499999999995</v>
      </c>
      <c r="I202" s="213">
        <f t="shared" si="4"/>
        <v>8.9105249999999998</v>
      </c>
      <c r="J202" s="32"/>
    </row>
    <row r="203" spans="1:10" ht="14.25" customHeight="1" x14ac:dyDescent="0.25">
      <c r="A203" s="32"/>
      <c r="B203" s="126" t="s">
        <v>145</v>
      </c>
      <c r="C203" s="127" t="s">
        <v>761</v>
      </c>
      <c r="D203" s="127" t="s">
        <v>100</v>
      </c>
      <c r="E203" s="127" t="s">
        <v>589</v>
      </c>
      <c r="F203" s="128">
        <f>IF(ISBLANK(B203),"",IF(TYPE(IF(ISBLANK(D203),"",VLOOKUP(D203,'LU''S'!$A$1:$B$40,2,FALSE)))=1,IF(ISBLANK(D203),"",VLOOKUP(D203,'LU''S'!$A$1:$B$40,2,FALSE)),5/0))</f>
        <v>18.5</v>
      </c>
      <c r="G203" s="129">
        <v>3.9765000000000001</v>
      </c>
      <c r="H203" s="130">
        <f t="shared" si="5"/>
        <v>73.565250000000006</v>
      </c>
      <c r="I203" s="213">
        <f t="shared" si="4"/>
        <v>95.634825000000006</v>
      </c>
      <c r="J203" s="32"/>
    </row>
    <row r="204" spans="1:10" ht="14.25" customHeight="1" x14ac:dyDescent="0.25">
      <c r="A204" s="32"/>
      <c r="B204" s="126" t="s">
        <v>145</v>
      </c>
      <c r="C204" s="127" t="s">
        <v>762</v>
      </c>
      <c r="D204" s="127" t="s">
        <v>100</v>
      </c>
      <c r="E204" s="127" t="s">
        <v>589</v>
      </c>
      <c r="F204" s="128">
        <f>IF(ISBLANK(B204),"",IF(TYPE(IF(ISBLANK(D204),"",VLOOKUP(D204,'LU''S'!$A$1:$B$40,2,FALSE)))=1,IF(ISBLANK(D204),"",VLOOKUP(D204,'LU''S'!$A$1:$B$40,2,FALSE)),5/0))</f>
        <v>18.5</v>
      </c>
      <c r="G204" s="129">
        <v>0.3705</v>
      </c>
      <c r="H204" s="130">
        <f t="shared" si="5"/>
        <v>6.8542499999999995</v>
      </c>
      <c r="I204" s="213">
        <f t="shared" si="4"/>
        <v>8.9105249999999998</v>
      </c>
      <c r="J204" s="32"/>
    </row>
    <row r="205" spans="1:10" ht="14.25" customHeight="1" x14ac:dyDescent="0.25">
      <c r="A205" s="32"/>
      <c r="B205" s="126" t="s">
        <v>145</v>
      </c>
      <c r="C205" s="127" t="s">
        <v>763</v>
      </c>
      <c r="D205" s="127" t="s">
        <v>100</v>
      </c>
      <c r="E205" s="127" t="s">
        <v>589</v>
      </c>
      <c r="F205" s="128">
        <f>IF(ISBLANK(B205),"",IF(TYPE(IF(ISBLANK(D205),"",VLOOKUP(D205,'LU''S'!$A$1:$B$40,2,FALSE)))=1,IF(ISBLANK(D205),"",VLOOKUP(D205,'LU''S'!$A$1:$B$40,2,FALSE)),5/0))</f>
        <v>18.5</v>
      </c>
      <c r="G205" s="129">
        <v>0.45600000000000002</v>
      </c>
      <c r="H205" s="130">
        <f t="shared" si="5"/>
        <v>8.4359999999999999</v>
      </c>
      <c r="I205" s="213">
        <f t="shared" si="4"/>
        <v>10.966799999999999</v>
      </c>
      <c r="J205" s="32"/>
    </row>
    <row r="206" spans="1:10" ht="14.25" customHeight="1" x14ac:dyDescent="0.25">
      <c r="A206" s="32"/>
      <c r="B206" s="126" t="s">
        <v>145</v>
      </c>
      <c r="C206" s="127" t="s">
        <v>764</v>
      </c>
      <c r="D206" s="127" t="s">
        <v>100</v>
      </c>
      <c r="E206" s="127" t="s">
        <v>589</v>
      </c>
      <c r="F206" s="128">
        <f>IF(ISBLANK(B206),"",IF(TYPE(IF(ISBLANK(D206),"",VLOOKUP(D206,'LU''S'!$A$1:$B$40,2,FALSE)))=1,IF(ISBLANK(D206),"",VLOOKUP(D206,'LU''S'!$A$1:$B$40,2,FALSE)),5/0))</f>
        <v>18.5</v>
      </c>
      <c r="G206" s="129">
        <v>0.3705</v>
      </c>
      <c r="H206" s="130">
        <f t="shared" si="5"/>
        <v>6.8542499999999995</v>
      </c>
      <c r="I206" s="213">
        <f t="shared" si="4"/>
        <v>8.9105249999999998</v>
      </c>
      <c r="J206" s="32"/>
    </row>
    <row r="207" spans="1:10" ht="14.25" customHeight="1" x14ac:dyDescent="0.25">
      <c r="A207" s="32"/>
      <c r="B207" s="126" t="s">
        <v>145</v>
      </c>
      <c r="C207" s="127" t="s">
        <v>765</v>
      </c>
      <c r="D207" s="127" t="s">
        <v>100</v>
      </c>
      <c r="E207" s="127" t="s">
        <v>589</v>
      </c>
      <c r="F207" s="128">
        <f>IF(ISBLANK(B207),"",IF(TYPE(IF(ISBLANK(D207),"",VLOOKUP(D207,'LU''S'!$A$1:$B$40,2,FALSE)))=1,IF(ISBLANK(D207),"",VLOOKUP(D207,'LU''S'!$A$1:$B$40,2,FALSE)),5/0))</f>
        <v>18.5</v>
      </c>
      <c r="G207" s="129">
        <v>0.45600000000000002</v>
      </c>
      <c r="H207" s="130">
        <f t="shared" si="5"/>
        <v>8.4359999999999999</v>
      </c>
      <c r="I207" s="213">
        <f t="shared" si="4"/>
        <v>10.966799999999999</v>
      </c>
      <c r="J207" s="32"/>
    </row>
    <row r="208" spans="1:10" ht="14.25" customHeight="1" x14ac:dyDescent="0.25">
      <c r="A208" s="32"/>
      <c r="B208" s="126" t="s">
        <v>145</v>
      </c>
      <c r="C208" s="127" t="s">
        <v>766</v>
      </c>
      <c r="D208" s="127" t="s">
        <v>100</v>
      </c>
      <c r="E208" s="127" t="s">
        <v>589</v>
      </c>
      <c r="F208" s="128">
        <f>IF(ISBLANK(B208),"",IF(TYPE(IF(ISBLANK(D208),"",VLOOKUP(D208,'LU''S'!$A$1:$B$40,2,FALSE)))=1,IF(ISBLANK(D208),"",VLOOKUP(D208,'LU''S'!$A$1:$B$40,2,FALSE)),5/0))</f>
        <v>18.5</v>
      </c>
      <c r="G208" s="129">
        <v>3.2227250000000001</v>
      </c>
      <c r="H208" s="130">
        <f t="shared" si="5"/>
        <v>59.6204125</v>
      </c>
      <c r="I208" s="213">
        <f t="shared" si="4"/>
        <v>77.506536249999996</v>
      </c>
      <c r="J208" s="32"/>
    </row>
    <row r="209" spans="1:10" ht="14.25" customHeight="1" x14ac:dyDescent="0.25">
      <c r="A209" s="32"/>
      <c r="B209" s="126" t="s">
        <v>145</v>
      </c>
      <c r="C209" s="127" t="s">
        <v>767</v>
      </c>
      <c r="D209" s="127" t="s">
        <v>100</v>
      </c>
      <c r="E209" s="127" t="s">
        <v>589</v>
      </c>
      <c r="F209" s="128">
        <f>IF(ISBLANK(B209),"",IF(TYPE(IF(ISBLANK(D209),"",VLOOKUP(D209,'LU''S'!$A$1:$B$40,2,FALSE)))=1,IF(ISBLANK(D209),"",VLOOKUP(D209,'LU''S'!$A$1:$B$40,2,FALSE)),5/0))</f>
        <v>18.5</v>
      </c>
      <c r="G209" s="129">
        <v>0.45600000000000002</v>
      </c>
      <c r="H209" s="130">
        <f t="shared" si="5"/>
        <v>8.4359999999999999</v>
      </c>
      <c r="I209" s="213">
        <f t="shared" si="4"/>
        <v>10.966799999999999</v>
      </c>
      <c r="J209" s="32"/>
    </row>
    <row r="210" spans="1:10" ht="14.25" customHeight="1" x14ac:dyDescent="0.25">
      <c r="A210" s="32"/>
      <c r="B210" s="126" t="s">
        <v>145</v>
      </c>
      <c r="C210" s="127" t="s">
        <v>768</v>
      </c>
      <c r="D210" s="127" t="s">
        <v>100</v>
      </c>
      <c r="E210" s="127" t="s">
        <v>589</v>
      </c>
      <c r="F210" s="128">
        <f>IF(ISBLANK(B210),"",IF(TYPE(IF(ISBLANK(D210),"",VLOOKUP(D210,'LU''S'!$A$1:$B$40,2,FALSE)))=1,IF(ISBLANK(D210),"",VLOOKUP(D210,'LU''S'!$A$1:$B$40,2,FALSE)),5/0))</f>
        <v>18.5</v>
      </c>
      <c r="G210" s="129">
        <v>0.64934999999999998</v>
      </c>
      <c r="H210" s="130">
        <f t="shared" si="5"/>
        <v>12.012974999999999</v>
      </c>
      <c r="I210" s="213">
        <f t="shared" si="4"/>
        <v>15.616867499999998</v>
      </c>
      <c r="J210" s="32"/>
    </row>
    <row r="211" spans="1:10" ht="14.25" customHeight="1" x14ac:dyDescent="0.25">
      <c r="A211" s="32"/>
      <c r="B211" s="126" t="s">
        <v>145</v>
      </c>
      <c r="C211" s="127" t="s">
        <v>769</v>
      </c>
      <c r="D211" s="127" t="s">
        <v>100</v>
      </c>
      <c r="E211" s="127" t="s">
        <v>589</v>
      </c>
      <c r="F211" s="128">
        <f>IF(ISBLANK(B211),"",IF(TYPE(IF(ISBLANK(D211),"",VLOOKUP(D211,'LU''S'!$A$1:$B$40,2,FALSE)))=1,IF(ISBLANK(D211),"",VLOOKUP(D211,'LU''S'!$A$1:$B$40,2,FALSE)),5/0))</f>
        <v>18.5</v>
      </c>
      <c r="G211" s="129">
        <v>2.3809499999999999</v>
      </c>
      <c r="H211" s="130">
        <f t="shared" si="5"/>
        <v>44.047574999999995</v>
      </c>
      <c r="I211" s="213">
        <f t="shared" si="4"/>
        <v>57.261847499999995</v>
      </c>
      <c r="J211" s="32"/>
    </row>
    <row r="212" spans="1:10" ht="14.25" customHeight="1" x14ac:dyDescent="0.25">
      <c r="A212" s="32"/>
      <c r="B212" s="126" t="s">
        <v>146</v>
      </c>
      <c r="C212" s="127" t="s">
        <v>770</v>
      </c>
      <c r="D212" s="127" t="s">
        <v>100</v>
      </c>
      <c r="E212" s="127" t="s">
        <v>589</v>
      </c>
      <c r="F212" s="128">
        <f>IF(ISBLANK(B212),"",IF(TYPE(IF(ISBLANK(D212),"",VLOOKUP(D212,'LU''S'!$A$1:$B$40,2,FALSE)))=1,IF(ISBLANK(D212),"",VLOOKUP(D212,'LU''S'!$A$1:$B$40,2,FALSE)),5/0))</f>
        <v>18.5</v>
      </c>
      <c r="G212" s="129">
        <v>0.703152</v>
      </c>
      <c r="H212" s="130">
        <f t="shared" si="5"/>
        <v>13.008312</v>
      </c>
      <c r="I212" s="213">
        <f t="shared" si="4"/>
        <v>16.9108056</v>
      </c>
      <c r="J212" s="32"/>
    </row>
    <row r="213" spans="1:10" ht="14.25" customHeight="1" x14ac:dyDescent="0.25">
      <c r="A213" s="32"/>
      <c r="B213" s="126" t="s">
        <v>146</v>
      </c>
      <c r="C213" s="127" t="s">
        <v>771</v>
      </c>
      <c r="D213" s="127" t="s">
        <v>100</v>
      </c>
      <c r="E213" s="127" t="s">
        <v>589</v>
      </c>
      <c r="F213" s="128">
        <f>IF(ISBLANK(B213),"",IF(TYPE(IF(ISBLANK(D213),"",VLOOKUP(D213,'LU''S'!$A$1:$B$40,2,FALSE)))=1,IF(ISBLANK(D213),"",VLOOKUP(D213,'LU''S'!$A$1:$B$40,2,FALSE)),5/0))</f>
        <v>18.5</v>
      </c>
      <c r="G213" s="129">
        <v>0.44744</v>
      </c>
      <c r="H213" s="130">
        <f t="shared" si="5"/>
        <v>8.2776399999999999</v>
      </c>
      <c r="I213" s="213">
        <f t="shared" si="4"/>
        <v>10.760932</v>
      </c>
      <c r="J213" s="32"/>
    </row>
    <row r="214" spans="1:10" ht="14.25" customHeight="1" x14ac:dyDescent="0.25">
      <c r="A214" s="32"/>
      <c r="B214" s="126" t="s">
        <v>146</v>
      </c>
      <c r="C214" s="127" t="s">
        <v>772</v>
      </c>
      <c r="D214" s="127" t="s">
        <v>100</v>
      </c>
      <c r="E214" s="127" t="s">
        <v>589</v>
      </c>
      <c r="F214" s="128">
        <f>IF(ISBLANK(B214),"",IF(TYPE(IF(ISBLANK(D214),"",VLOOKUP(D214,'LU''S'!$A$1:$B$40,2,FALSE)))=1,IF(ISBLANK(D214),"",VLOOKUP(D214,'LU''S'!$A$1:$B$40,2,FALSE)),5/0))</f>
        <v>18.5</v>
      </c>
      <c r="G214" s="129">
        <v>0.44744</v>
      </c>
      <c r="H214" s="130">
        <f t="shared" si="5"/>
        <v>8.2776399999999999</v>
      </c>
      <c r="I214" s="213">
        <f t="shared" si="4"/>
        <v>10.760932</v>
      </c>
      <c r="J214" s="32"/>
    </row>
    <row r="215" spans="1:10" ht="14.25" customHeight="1" x14ac:dyDescent="0.25">
      <c r="A215" s="32"/>
      <c r="B215" s="126" t="s">
        <v>146</v>
      </c>
      <c r="C215" s="127" t="s">
        <v>773</v>
      </c>
      <c r="D215" s="127" t="s">
        <v>96</v>
      </c>
      <c r="E215" s="127" t="s">
        <v>589</v>
      </c>
      <c r="F215" s="128">
        <f>IF(ISBLANK(B215),"",IF(TYPE(IF(ISBLANK(D215),"",VLOOKUP(D215,'LU''S'!$A$1:$B$40,2,FALSE)))=1,IF(ISBLANK(D215),"",VLOOKUP(D215,'LU''S'!$A$1:$B$40,2,FALSE)),5/0))</f>
        <v>20</v>
      </c>
      <c r="G215" s="129">
        <v>0.78617000000000004</v>
      </c>
      <c r="H215" s="130">
        <f t="shared" si="5"/>
        <v>15.723400000000002</v>
      </c>
      <c r="I215" s="213">
        <f t="shared" si="4"/>
        <v>20.440420000000003</v>
      </c>
      <c r="J215" s="32"/>
    </row>
    <row r="216" spans="1:10" ht="14.25" customHeight="1" x14ac:dyDescent="0.25">
      <c r="A216" s="32"/>
      <c r="B216" s="126" t="s">
        <v>146</v>
      </c>
      <c r="C216" s="127" t="s">
        <v>774</v>
      </c>
      <c r="D216" s="127" t="s">
        <v>96</v>
      </c>
      <c r="E216" s="127" t="s">
        <v>589</v>
      </c>
      <c r="F216" s="128">
        <f>IF(ISBLANK(B216),"",IF(TYPE(IF(ISBLANK(D216),"",VLOOKUP(D216,'LU''S'!$A$1:$B$40,2,FALSE)))=1,IF(ISBLANK(D216),"",VLOOKUP(D216,'LU''S'!$A$1:$B$40,2,FALSE)),5/0))</f>
        <v>20</v>
      </c>
      <c r="G216" s="129">
        <v>1.0920000000000001</v>
      </c>
      <c r="H216" s="130">
        <f t="shared" si="5"/>
        <v>21.840000000000003</v>
      </c>
      <c r="I216" s="213">
        <f t="shared" si="4"/>
        <v>28.392000000000003</v>
      </c>
      <c r="J216" s="32"/>
    </row>
    <row r="217" spans="1:10" ht="14.25" customHeight="1" x14ac:dyDescent="0.25">
      <c r="A217" s="32"/>
      <c r="B217" s="126" t="s">
        <v>146</v>
      </c>
      <c r="C217" s="127" t="s">
        <v>775</v>
      </c>
      <c r="D217" s="127" t="s">
        <v>100</v>
      </c>
      <c r="E217" s="127" t="s">
        <v>589</v>
      </c>
      <c r="F217" s="128">
        <f>IF(ISBLANK(B217),"",IF(TYPE(IF(ISBLANK(D217),"",VLOOKUP(D217,'LU''S'!$A$1:$B$40,2,FALSE)))=1,IF(ISBLANK(D217),"",VLOOKUP(D217,'LU''S'!$A$1:$B$40,2,FALSE)),5/0))</f>
        <v>18.5</v>
      </c>
      <c r="G217" s="129">
        <v>0.44744</v>
      </c>
      <c r="H217" s="130">
        <f t="shared" si="5"/>
        <v>8.2776399999999999</v>
      </c>
      <c r="I217" s="213">
        <f t="shared" ref="I217:I228" si="6">H217+(H217*$I$22)</f>
        <v>10.760932</v>
      </c>
      <c r="J217" s="32"/>
    </row>
    <row r="218" spans="1:10" ht="14.25" customHeight="1" x14ac:dyDescent="0.25">
      <c r="A218" s="32"/>
      <c r="B218" s="126" t="s">
        <v>146</v>
      </c>
      <c r="C218" s="127" t="s">
        <v>776</v>
      </c>
      <c r="D218" s="127" t="s">
        <v>100</v>
      </c>
      <c r="E218" s="127" t="s">
        <v>589</v>
      </c>
      <c r="F218" s="128">
        <f>IF(ISBLANK(B218),"",IF(TYPE(IF(ISBLANK(D218),"",VLOOKUP(D218,'LU''S'!$A$1:$B$40,2,FALSE)))=1,IF(ISBLANK(D218),"",VLOOKUP(D218,'LU''S'!$A$1:$B$40,2,FALSE)),5/0))</f>
        <v>18.5</v>
      </c>
      <c r="G218" s="129">
        <v>0.703152</v>
      </c>
      <c r="H218" s="130">
        <f t="shared" ref="H218:H228" si="7">IF(ISERR(F218*G218),0,F218*G218)</f>
        <v>13.008312</v>
      </c>
      <c r="I218" s="213">
        <f t="shared" si="6"/>
        <v>16.9108056</v>
      </c>
      <c r="J218" s="32"/>
    </row>
    <row r="219" spans="1:10" ht="14.25" customHeight="1" x14ac:dyDescent="0.25">
      <c r="A219" s="32"/>
      <c r="B219" s="126" t="s">
        <v>146</v>
      </c>
      <c r="C219" s="127" t="s">
        <v>777</v>
      </c>
      <c r="D219" s="127" t="s">
        <v>100</v>
      </c>
      <c r="E219" s="127" t="s">
        <v>589</v>
      </c>
      <c r="F219" s="128">
        <f>IF(ISBLANK(B219),"",IF(TYPE(IF(ISBLANK(D219),"",VLOOKUP(D219,'LU''S'!$A$1:$B$40,2,FALSE)))=1,IF(ISBLANK(D219),"",VLOOKUP(D219,'LU''S'!$A$1:$B$40,2,FALSE)),5/0))</f>
        <v>18.5</v>
      </c>
      <c r="G219" s="129">
        <v>0.703152</v>
      </c>
      <c r="H219" s="130">
        <f t="shared" si="7"/>
        <v>13.008312</v>
      </c>
      <c r="I219" s="213">
        <f t="shared" si="6"/>
        <v>16.9108056</v>
      </c>
      <c r="J219" s="32"/>
    </row>
    <row r="220" spans="1:10" ht="14.25" customHeight="1" x14ac:dyDescent="0.25">
      <c r="A220" s="32"/>
      <c r="B220" s="126" t="s">
        <v>146</v>
      </c>
      <c r="C220" s="127" t="s">
        <v>778</v>
      </c>
      <c r="D220" s="127" t="s">
        <v>100</v>
      </c>
      <c r="E220" s="127" t="s">
        <v>589</v>
      </c>
      <c r="F220" s="128">
        <f>IF(ISBLANK(B220),"",IF(TYPE(IF(ISBLANK(D220),"",VLOOKUP(D220,'LU''S'!$A$1:$B$40,2,FALSE)))=1,IF(ISBLANK(D220),"",VLOOKUP(D220,'LU''S'!$A$1:$B$40,2,FALSE)),5/0))</f>
        <v>18.5</v>
      </c>
      <c r="G220" s="129">
        <v>0.44744</v>
      </c>
      <c r="H220" s="130">
        <f t="shared" si="7"/>
        <v>8.2776399999999999</v>
      </c>
      <c r="I220" s="213">
        <f t="shared" si="6"/>
        <v>10.760932</v>
      </c>
      <c r="J220" s="32"/>
    </row>
    <row r="221" spans="1:10" ht="14.25" customHeight="1" x14ac:dyDescent="0.25">
      <c r="A221" s="32"/>
      <c r="B221" s="126" t="s">
        <v>146</v>
      </c>
      <c r="C221" s="127" t="s">
        <v>779</v>
      </c>
      <c r="D221" s="127" t="s">
        <v>100</v>
      </c>
      <c r="E221" s="127" t="s">
        <v>589</v>
      </c>
      <c r="F221" s="128">
        <f>IF(ISBLANK(B221),"",IF(TYPE(IF(ISBLANK(D221),"",VLOOKUP(D221,'LU''S'!$A$1:$B$40,2,FALSE)))=1,IF(ISBLANK(D221),"",VLOOKUP(D221,'LU''S'!$A$1:$B$40,2,FALSE)),5/0))</f>
        <v>18.5</v>
      </c>
      <c r="G221" s="129">
        <v>2.5683311127631576</v>
      </c>
      <c r="H221" s="130">
        <f t="shared" si="7"/>
        <v>47.514125586118418</v>
      </c>
      <c r="I221" s="213">
        <f t="shared" si="6"/>
        <v>61.768363261953944</v>
      </c>
      <c r="J221" s="32"/>
    </row>
    <row r="222" spans="1:10" ht="14.25" customHeight="1" x14ac:dyDescent="0.25">
      <c r="A222" s="32"/>
      <c r="B222" s="126" t="s">
        <v>146</v>
      </c>
      <c r="C222" s="127" t="s">
        <v>780</v>
      </c>
      <c r="D222" s="127" t="s">
        <v>100</v>
      </c>
      <c r="E222" s="127" t="s">
        <v>589</v>
      </c>
      <c r="F222" s="128">
        <f>IF(ISBLANK(B222),"",IF(TYPE(IF(ISBLANK(D222),"",VLOOKUP(D222,'LU''S'!$A$1:$B$40,2,FALSE)))=1,IF(ISBLANK(D222),"",VLOOKUP(D222,'LU''S'!$A$1:$B$40,2,FALSE)),5/0))</f>
        <v>18.5</v>
      </c>
      <c r="G222" s="129">
        <v>2.5683311127631576</v>
      </c>
      <c r="H222" s="130">
        <f t="shared" si="7"/>
        <v>47.514125586118418</v>
      </c>
      <c r="I222" s="213">
        <f t="shared" si="6"/>
        <v>61.768363261953944</v>
      </c>
      <c r="J222" s="32"/>
    </row>
    <row r="223" spans="1:10" ht="14.25" customHeight="1" x14ac:dyDescent="0.25">
      <c r="A223" s="32"/>
      <c r="B223" s="126" t="s">
        <v>146</v>
      </c>
      <c r="C223" s="127" t="s">
        <v>781</v>
      </c>
      <c r="D223" s="127" t="s">
        <v>100</v>
      </c>
      <c r="E223" s="127" t="s">
        <v>589</v>
      </c>
      <c r="F223" s="128">
        <f>IF(ISBLANK(B223),"",IF(TYPE(IF(ISBLANK(D223),"",VLOOKUP(D223,'LU''S'!$A$1:$B$40,2,FALSE)))=1,IF(ISBLANK(D223),"",VLOOKUP(D223,'LU''S'!$A$1:$B$40,2,FALSE)),5/0))</f>
        <v>18.5</v>
      </c>
      <c r="G223" s="129">
        <v>2.2935750000000001</v>
      </c>
      <c r="H223" s="130">
        <f t="shared" si="7"/>
        <v>42.431137500000006</v>
      </c>
      <c r="I223" s="213">
        <f t="shared" si="6"/>
        <v>55.16047875000001</v>
      </c>
      <c r="J223" s="32"/>
    </row>
    <row r="224" spans="1:10" ht="14.25" customHeight="1" x14ac:dyDescent="0.25">
      <c r="A224" s="32"/>
      <c r="B224" s="126" t="s">
        <v>146</v>
      </c>
      <c r="C224" s="127" t="s">
        <v>782</v>
      </c>
      <c r="D224" s="127" t="s">
        <v>100</v>
      </c>
      <c r="E224" s="127" t="s">
        <v>589</v>
      </c>
      <c r="F224" s="128">
        <f>IF(ISBLANK(B224),"",IF(TYPE(IF(ISBLANK(D224),"",VLOOKUP(D224,'LU''S'!$A$1:$B$40,2,FALSE)))=1,IF(ISBLANK(D224),"",VLOOKUP(D224,'LU''S'!$A$1:$B$40,2,FALSE)),5/0))</f>
        <v>18.5</v>
      </c>
      <c r="G224" s="129">
        <v>11.467874999999999</v>
      </c>
      <c r="H224" s="130">
        <f t="shared" si="7"/>
        <v>212.1556875</v>
      </c>
      <c r="I224" s="213">
        <f t="shared" si="6"/>
        <v>275.80239374999996</v>
      </c>
      <c r="J224" s="32"/>
    </row>
    <row r="225" spans="1:10" ht="14.25" customHeight="1" x14ac:dyDescent="0.25">
      <c r="A225" s="32"/>
      <c r="B225" s="126" t="s">
        <v>146</v>
      </c>
      <c r="C225" s="127" t="s">
        <v>783</v>
      </c>
      <c r="D225" s="127" t="s">
        <v>100</v>
      </c>
      <c r="E225" s="127" t="s">
        <v>589</v>
      </c>
      <c r="F225" s="128">
        <f>IF(ISBLANK(B225),"",IF(TYPE(IF(ISBLANK(D225),"",VLOOKUP(D225,'LU''S'!$A$1:$B$40,2,FALSE)))=1,IF(ISBLANK(D225),"",VLOOKUP(D225,'LU''S'!$A$1:$B$40,2,FALSE)),5/0))</f>
        <v>18.5</v>
      </c>
      <c r="G225" s="129">
        <v>0.197265978503289</v>
      </c>
      <c r="H225" s="130">
        <f t="shared" si="7"/>
        <v>3.6494206023108466</v>
      </c>
      <c r="I225" s="213">
        <f t="shared" si="6"/>
        <v>4.7442467830041011</v>
      </c>
      <c r="J225" s="32"/>
    </row>
    <row r="226" spans="1:10" ht="14.25" customHeight="1" x14ac:dyDescent="0.25">
      <c r="A226" s="32"/>
      <c r="B226" s="126" t="s">
        <v>146</v>
      </c>
      <c r="C226" s="127" t="s">
        <v>784</v>
      </c>
      <c r="D226" s="127" t="s">
        <v>96</v>
      </c>
      <c r="E226" s="127" t="s">
        <v>589</v>
      </c>
      <c r="F226" s="128">
        <f>IF(ISBLANK(B226),"",IF(TYPE(IF(ISBLANK(D226),"",VLOOKUP(D226,'LU''S'!$A$1:$B$40,2,FALSE)))=1,IF(ISBLANK(D226),"",VLOOKUP(D226,'LU''S'!$A$1:$B$40,2,FALSE)),5/0))</f>
        <v>20</v>
      </c>
      <c r="G226" s="129">
        <v>0.197265978503289</v>
      </c>
      <c r="H226" s="130">
        <f t="shared" si="7"/>
        <v>3.9453195700657799</v>
      </c>
      <c r="I226" s="213">
        <f t="shared" si="6"/>
        <v>5.128915441085514</v>
      </c>
      <c r="J226" s="32"/>
    </row>
    <row r="227" spans="1:10" ht="14.25" customHeight="1" x14ac:dyDescent="0.25">
      <c r="A227" s="32"/>
      <c r="B227" s="126" t="s">
        <v>146</v>
      </c>
      <c r="C227" s="127" t="s">
        <v>785</v>
      </c>
      <c r="D227" s="127" t="s">
        <v>100</v>
      </c>
      <c r="E227" s="127" t="s">
        <v>589</v>
      </c>
      <c r="F227" s="128">
        <f>IF(ISBLANK(B227),"",IF(TYPE(IF(ISBLANK(D227),"",VLOOKUP(D227,'LU''S'!$A$1:$B$40,2,FALSE)))=1,IF(ISBLANK(D227),"",VLOOKUP(D227,'LU''S'!$A$1:$B$40,2,FALSE)),5/0))</f>
        <v>18.5</v>
      </c>
      <c r="G227" s="129">
        <v>0.197265978503289</v>
      </c>
      <c r="H227" s="130">
        <f t="shared" si="7"/>
        <v>3.6494206023108466</v>
      </c>
      <c r="I227" s="213">
        <f t="shared" si="6"/>
        <v>4.7442467830041011</v>
      </c>
      <c r="J227" s="32"/>
    </row>
    <row r="228" spans="1:10" ht="14.25" customHeight="1" thickBot="1" x14ac:dyDescent="0.3">
      <c r="A228" s="32"/>
      <c r="B228" s="126" t="s">
        <v>147</v>
      </c>
      <c r="C228" s="127" t="s">
        <v>786</v>
      </c>
      <c r="D228" s="127" t="s">
        <v>96</v>
      </c>
      <c r="E228" s="127" t="s">
        <v>589</v>
      </c>
      <c r="F228" s="128">
        <f>IF(ISBLANK(B228),"",IF(TYPE(IF(ISBLANK(D228),"",VLOOKUP(D228,'LU''S'!$A$1:$B$40,2,FALSE)))=1,IF(ISBLANK(D228),"",VLOOKUP(D228,'LU''S'!$A$1:$B$40,2,FALSE)),5/0))</f>
        <v>20</v>
      </c>
      <c r="G228" s="129">
        <v>4</v>
      </c>
      <c r="H228" s="130">
        <f t="shared" si="7"/>
        <v>80</v>
      </c>
      <c r="I228" s="213">
        <f t="shared" si="6"/>
        <v>104</v>
      </c>
      <c r="J228" s="32"/>
    </row>
    <row r="229" spans="1:10" ht="31.5" customHeight="1" thickBot="1" x14ac:dyDescent="0.45">
      <c r="B229" s="131" t="s">
        <v>14</v>
      </c>
      <c r="C229" s="132"/>
      <c r="D229" s="132"/>
      <c r="E229" s="132"/>
      <c r="F229" s="133"/>
      <c r="G229" s="134"/>
      <c r="H229" s="76">
        <f>SUM(H25:H228)</f>
        <v>18112.658556866991</v>
      </c>
      <c r="I229" s="212">
        <f>SUM(I25:I228)</f>
        <v>23546.456123927037</v>
      </c>
    </row>
    <row r="230" spans="1:10" ht="15.75" thickTop="1" x14ac:dyDescent="0.25"/>
    <row r="231" spans="1:10" ht="46.5" x14ac:dyDescent="0.25">
      <c r="I231" s="214" t="s">
        <v>168</v>
      </c>
    </row>
  </sheetData>
  <sheetProtection algorithmName="SHA-512" hashValue="5eiWQ1lCuWhLAD9mlNJIJ76M4JhVBnRPibTHbdVGK1MLeiUiuaVaO5NK1rR0/4g2dcDF0K65g/2XQNWAUmtFAg==" saltValue="eR2Zma823T5D6Tvj+hZhgw==" spinCount="100000" sheet="1" objects="1" scenarios="1"/>
  <mergeCells count="2">
    <mergeCell ref="B2:F9"/>
    <mergeCell ref="B20:I20"/>
  </mergeCells>
  <conditionalFormatting sqref="B25:I228">
    <cfRule type="expression" dxfId="2" priority="2">
      <formula>IF($A25="------&gt;",TRUE,FALSE)</formula>
    </cfRule>
  </conditionalFormatting>
  <hyperlinks>
    <hyperlink ref="I8" r:id="rId1" xr:uid="{00000000-0004-0000-0400-000000000000}"/>
  </hyperlinks>
  <pageMargins left="0.7" right="0.7" top="0.75" bottom="0.75" header="0.3" footer="0.3"/>
  <pageSetup paperSize="9" scale="45" fitToHeight="0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Checks!$A$15:$A$35</xm:f>
          </x14:formula1>
          <xm:sqref>I22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 tint="0.59999389629810485"/>
    <pageSetUpPr fitToPage="1"/>
  </sheetPr>
  <dimension ref="A1:J60"/>
  <sheetViews>
    <sheetView showGridLines="0" zoomScale="70" zoomScaleNormal="70" workbookViewId="0"/>
  </sheetViews>
  <sheetFormatPr defaultColWidth="9" defaultRowHeight="15" x14ac:dyDescent="0.25"/>
  <cols>
    <col min="1" max="1" width="9" style="34"/>
    <col min="2" max="2" width="28" style="34" customWidth="1"/>
    <col min="3" max="3" width="64" style="34" customWidth="1"/>
    <col min="4" max="4" width="106" style="77" customWidth="1"/>
    <col min="5" max="5" width="13.85546875" style="77" customWidth="1"/>
    <col min="6" max="7" width="14" style="34" customWidth="1"/>
    <col min="8" max="9" width="17.42578125" style="34" customWidth="1"/>
    <col min="10" max="16384" width="9" style="34"/>
  </cols>
  <sheetData>
    <row r="1" spans="1:9" ht="15.75" customHeight="1" thickBot="1" x14ac:dyDescent="0.3">
      <c r="B1" s="35"/>
      <c r="C1" s="35"/>
      <c r="D1" s="36"/>
      <c r="E1" s="36"/>
      <c r="F1" s="35"/>
      <c r="G1" s="35"/>
      <c r="H1" s="35"/>
      <c r="I1" s="35"/>
    </row>
    <row r="2" spans="1:9" ht="15.75" customHeight="1" thickTop="1" x14ac:dyDescent="0.25">
      <c r="A2" s="35"/>
      <c r="B2" s="249" t="s">
        <v>7</v>
      </c>
      <c r="C2" s="250"/>
      <c r="D2" s="250"/>
      <c r="E2" s="250"/>
      <c r="F2" s="250"/>
      <c r="G2" s="37"/>
      <c r="H2" s="37"/>
      <c r="I2" s="38" t="s">
        <v>3</v>
      </c>
    </row>
    <row r="3" spans="1:9" ht="15.75" customHeight="1" x14ac:dyDescent="0.25">
      <c r="A3" s="35"/>
      <c r="B3" s="251"/>
      <c r="C3" s="252"/>
      <c r="D3" s="252"/>
      <c r="E3" s="252"/>
      <c r="F3" s="252"/>
      <c r="G3" s="39"/>
      <c r="H3" s="39"/>
      <c r="I3" s="40" t="s">
        <v>2</v>
      </c>
    </row>
    <row r="4" spans="1:9" ht="15.75" customHeight="1" x14ac:dyDescent="0.25">
      <c r="A4" s="35"/>
      <c r="B4" s="251"/>
      <c r="C4" s="252"/>
      <c r="D4" s="252"/>
      <c r="E4" s="252"/>
      <c r="F4" s="252"/>
      <c r="G4" s="39"/>
      <c r="H4" s="39"/>
      <c r="I4" s="40" t="s">
        <v>4</v>
      </c>
    </row>
    <row r="5" spans="1:9" ht="15.75" customHeight="1" x14ac:dyDescent="0.25">
      <c r="A5" s="35"/>
      <c r="B5" s="251"/>
      <c r="C5" s="252"/>
      <c r="D5" s="252"/>
      <c r="E5" s="252"/>
      <c r="F5" s="252"/>
      <c r="G5" s="39"/>
      <c r="H5" s="39"/>
      <c r="I5" s="40" t="s">
        <v>0</v>
      </c>
    </row>
    <row r="6" spans="1:9" ht="15.75" customHeight="1" x14ac:dyDescent="0.25">
      <c r="A6" s="35"/>
      <c r="B6" s="251"/>
      <c r="C6" s="252"/>
      <c r="D6" s="252"/>
      <c r="E6" s="252"/>
      <c r="F6" s="252"/>
      <c r="G6" s="39"/>
      <c r="H6" s="39"/>
      <c r="I6" s="40" t="s">
        <v>5</v>
      </c>
    </row>
    <row r="7" spans="1:9" ht="15.75" customHeight="1" x14ac:dyDescent="0.25">
      <c r="A7" s="35"/>
      <c r="B7" s="251"/>
      <c r="C7" s="252"/>
      <c r="D7" s="252"/>
      <c r="E7" s="252"/>
      <c r="F7" s="252"/>
      <c r="G7" s="39"/>
      <c r="H7" s="39"/>
      <c r="I7" s="40" t="s">
        <v>123</v>
      </c>
    </row>
    <row r="8" spans="1:9" ht="15.75" customHeight="1" x14ac:dyDescent="0.25">
      <c r="A8" s="35"/>
      <c r="B8" s="251"/>
      <c r="C8" s="252"/>
      <c r="D8" s="252"/>
      <c r="E8" s="252"/>
      <c r="F8" s="252"/>
      <c r="G8" s="39"/>
      <c r="H8" s="39"/>
      <c r="I8" s="40" t="s">
        <v>8</v>
      </c>
    </row>
    <row r="9" spans="1:9" ht="18" customHeight="1" thickBot="1" x14ac:dyDescent="0.3">
      <c r="A9" s="35"/>
      <c r="B9" s="253"/>
      <c r="C9" s="254"/>
      <c r="D9" s="254"/>
      <c r="E9" s="254"/>
      <c r="F9" s="254"/>
      <c r="G9" s="41"/>
      <c r="H9" s="41"/>
      <c r="I9" s="42" t="s">
        <v>1</v>
      </c>
    </row>
    <row r="10" spans="1:9" ht="21" customHeight="1" thickTop="1" thickBot="1" x14ac:dyDescent="0.3">
      <c r="A10" s="35"/>
      <c r="B10" s="123" t="s">
        <v>124</v>
      </c>
      <c r="C10" s="45" t="str">
        <f>IF(ISBLANK('Material Detail'!C10),"",'Material Detail'!C10)</f>
        <v>Our Job Number</v>
      </c>
      <c r="D10" s="46"/>
      <c r="E10" s="46"/>
      <c r="F10" s="46"/>
      <c r="G10" s="46"/>
      <c r="H10" s="46"/>
      <c r="I10" s="47"/>
    </row>
    <row r="11" spans="1:9" ht="21" customHeight="1" thickBot="1" x14ac:dyDescent="0.3">
      <c r="A11" s="35"/>
      <c r="B11" s="124" t="s">
        <v>89</v>
      </c>
      <c r="C11" s="50" t="str">
        <f>IF(ISBLANK('Material Detail'!C11),"",'Material Detail'!C11)</f>
        <v>Our Customer</v>
      </c>
      <c r="D11" s="51"/>
      <c r="E11" s="51"/>
      <c r="F11" s="51"/>
      <c r="G11" s="51"/>
      <c r="H11" s="51"/>
      <c r="I11" s="52"/>
    </row>
    <row r="12" spans="1:9" ht="21" customHeight="1" thickBot="1" x14ac:dyDescent="0.3">
      <c r="A12" s="35"/>
      <c r="B12" s="124" t="s">
        <v>88</v>
      </c>
      <c r="C12" s="50" t="str">
        <f>IF(ISBLANK('Material Detail'!C12),"",'Material Detail'!C12)</f>
        <v>Our Contact</v>
      </c>
      <c r="D12" s="51"/>
      <c r="E12" s="51"/>
      <c r="F12" s="51"/>
      <c r="G12" s="51"/>
      <c r="H12" s="51"/>
      <c r="I12" s="52"/>
    </row>
    <row r="13" spans="1:9" ht="21" customHeight="1" x14ac:dyDescent="0.3">
      <c r="A13" s="35"/>
      <c r="B13" s="53"/>
      <c r="C13" s="125" t="str">
        <f>IF(ISBLANK('Material Detail'!C13),"",'Material Detail'!C13)</f>
        <v>Site Address 1</v>
      </c>
      <c r="D13" s="51"/>
      <c r="E13" s="51"/>
      <c r="F13" s="51"/>
      <c r="G13" s="51"/>
      <c r="H13" s="51"/>
      <c r="I13" s="52"/>
    </row>
    <row r="14" spans="1:9" ht="21" customHeight="1" x14ac:dyDescent="0.25">
      <c r="A14" s="35"/>
      <c r="B14" s="53"/>
      <c r="C14" s="55" t="str">
        <f>IF(ISBLANK('Material Detail'!C14),"",'Material Detail'!C14)</f>
        <v>Site Address 2</v>
      </c>
      <c r="D14" s="51"/>
      <c r="E14" s="51"/>
      <c r="F14" s="51"/>
      <c r="G14" s="51"/>
      <c r="H14" s="51"/>
      <c r="I14" s="52"/>
    </row>
    <row r="15" spans="1:9" ht="21" customHeight="1" x14ac:dyDescent="0.25">
      <c r="A15" s="35"/>
      <c r="B15" s="53" t="s">
        <v>122</v>
      </c>
      <c r="C15" s="55" t="str">
        <f>IF(ISBLANK('Material Detail'!C15),"",'Material Detail'!C15)</f>
        <v>City/Town</v>
      </c>
      <c r="D15" s="51"/>
      <c r="E15" s="51"/>
      <c r="F15" s="51"/>
      <c r="G15" s="51"/>
      <c r="H15" s="51"/>
      <c r="I15" s="52"/>
    </row>
    <row r="16" spans="1:9" ht="21" customHeight="1" x14ac:dyDescent="0.25">
      <c r="A16" s="35"/>
      <c r="B16" s="53"/>
      <c r="C16" s="55" t="str">
        <f>IF(ISBLANK('Material Detail'!C16),"",'Material Detail'!C16)</f>
        <v>Post Code</v>
      </c>
      <c r="D16" s="51"/>
      <c r="E16" s="51"/>
      <c r="F16" s="51"/>
      <c r="G16" s="51"/>
      <c r="H16" s="51"/>
      <c r="I16" s="52"/>
    </row>
    <row r="17" spans="1:10" ht="21" customHeight="1" thickBot="1" x14ac:dyDescent="0.3">
      <c r="A17" s="35"/>
      <c r="B17" s="56"/>
      <c r="C17" s="57" t="str">
        <f>IF(ISBLANK('Material Detail'!C17),"",'Material Detail'!C17)</f>
        <v/>
      </c>
      <c r="D17" s="58"/>
      <c r="E17" s="58"/>
      <c r="F17" s="58"/>
      <c r="G17" s="58"/>
      <c r="H17" s="58"/>
      <c r="I17" s="59"/>
    </row>
    <row r="18" spans="1:10" ht="15.75" customHeight="1" thickTop="1" x14ac:dyDescent="0.25">
      <c r="A18" s="35"/>
      <c r="B18" s="60" t="s">
        <v>18</v>
      </c>
      <c r="C18" s="61"/>
      <c r="D18" s="61"/>
      <c r="E18" s="61"/>
      <c r="F18" s="61"/>
      <c r="G18" s="61"/>
      <c r="H18" s="61"/>
      <c r="I18" s="61"/>
    </row>
    <row r="19" spans="1:10" ht="15.75" customHeight="1" thickBot="1" x14ac:dyDescent="0.3">
      <c r="A19" s="35"/>
      <c r="B19" s="60"/>
      <c r="C19" s="61"/>
      <c r="D19" s="61"/>
      <c r="E19" s="61"/>
      <c r="F19" s="61"/>
      <c r="G19" s="61"/>
      <c r="H19" s="61"/>
      <c r="I19" s="61"/>
    </row>
    <row r="20" spans="1:10" ht="48" thickTop="1" thickBot="1" x14ac:dyDescent="0.3">
      <c r="A20" s="35"/>
      <c r="B20" s="255" t="s">
        <v>23</v>
      </c>
      <c r="C20" s="256"/>
      <c r="D20" s="256"/>
      <c r="E20" s="256"/>
      <c r="F20" s="256"/>
      <c r="G20" s="256"/>
      <c r="H20" s="256"/>
      <c r="I20" s="257"/>
    </row>
    <row r="21" spans="1:10" ht="15.75" customHeight="1" thickTop="1" thickBot="1" x14ac:dyDescent="0.3">
      <c r="A21" s="35"/>
      <c r="B21" s="62"/>
      <c r="C21" s="61"/>
      <c r="D21" s="61"/>
      <c r="E21" s="61"/>
      <c r="F21" s="61"/>
      <c r="G21" s="61"/>
      <c r="H21" s="61"/>
      <c r="I21" s="61"/>
    </row>
    <row r="22" spans="1:10" ht="38.25" customHeight="1" thickBot="1" x14ac:dyDescent="0.3">
      <c r="A22" s="35"/>
      <c r="C22" s="63"/>
      <c r="H22" s="208" t="s">
        <v>169</v>
      </c>
      <c r="I22" s="209">
        <v>0.3</v>
      </c>
    </row>
    <row r="23" spans="1:10" ht="15.75" customHeight="1" thickBot="1" x14ac:dyDescent="0.3">
      <c r="A23" s="35"/>
      <c r="B23" s="60"/>
      <c r="C23" s="61"/>
      <c r="D23" s="61"/>
      <c r="E23" s="61"/>
      <c r="F23" s="61"/>
      <c r="G23" s="61"/>
      <c r="H23" s="61"/>
      <c r="I23" s="61"/>
    </row>
    <row r="24" spans="1:10" s="67" customFormat="1" ht="53.25" customHeight="1" thickTop="1" thickBot="1" x14ac:dyDescent="0.3">
      <c r="A24" s="64"/>
      <c r="B24" s="65" t="s">
        <v>19</v>
      </c>
      <c r="C24" s="31" t="s">
        <v>20</v>
      </c>
      <c r="D24" s="31" t="s">
        <v>9</v>
      </c>
      <c r="E24" s="66" t="s">
        <v>21</v>
      </c>
      <c r="F24" s="31" t="s">
        <v>17</v>
      </c>
      <c r="G24" s="31" t="s">
        <v>36</v>
      </c>
      <c r="H24" s="31" t="s">
        <v>16</v>
      </c>
      <c r="I24" s="210" t="s">
        <v>40</v>
      </c>
    </row>
    <row r="25" spans="1:10" s="33" customFormat="1" ht="14.25" customHeight="1" x14ac:dyDescent="0.25">
      <c r="A25" s="32"/>
      <c r="B25" s="68" t="s">
        <v>131</v>
      </c>
      <c r="C25" s="69" t="s">
        <v>787</v>
      </c>
      <c r="D25" s="69" t="s">
        <v>788</v>
      </c>
      <c r="E25" s="69" t="s">
        <v>789</v>
      </c>
      <c r="F25" s="30">
        <v>250</v>
      </c>
      <c r="G25" s="70">
        <v>0.2646</v>
      </c>
      <c r="H25" s="71">
        <f t="shared" ref="H25:H57" si="0">F25*G25</f>
        <v>66.150000000000006</v>
      </c>
      <c r="I25" s="211">
        <f t="shared" ref="I25:I57" si="1">H25+(H25*$I$22)</f>
        <v>85.995000000000005</v>
      </c>
      <c r="J25" s="32"/>
    </row>
    <row r="26" spans="1:10" s="33" customFormat="1" ht="14.25" customHeight="1" x14ac:dyDescent="0.25">
      <c r="A26" s="32"/>
      <c r="B26" s="68" t="s">
        <v>131</v>
      </c>
      <c r="C26" s="69" t="s">
        <v>790</v>
      </c>
      <c r="D26" s="69" t="s">
        <v>788</v>
      </c>
      <c r="E26" s="69" t="s">
        <v>789</v>
      </c>
      <c r="F26" s="30">
        <v>250</v>
      </c>
      <c r="G26" s="70">
        <v>0.1764</v>
      </c>
      <c r="H26" s="71">
        <f t="shared" si="0"/>
        <v>44.1</v>
      </c>
      <c r="I26" s="211">
        <f t="shared" si="1"/>
        <v>57.33</v>
      </c>
      <c r="J26" s="32"/>
    </row>
    <row r="27" spans="1:10" s="33" customFormat="1" ht="14.25" customHeight="1" x14ac:dyDescent="0.25">
      <c r="A27" s="32"/>
      <c r="B27" s="68" t="s">
        <v>131</v>
      </c>
      <c r="C27" s="69" t="s">
        <v>791</v>
      </c>
      <c r="D27" s="69" t="s">
        <v>792</v>
      </c>
      <c r="E27" s="69" t="s">
        <v>793</v>
      </c>
      <c r="F27" s="30">
        <v>210</v>
      </c>
      <c r="G27" s="70">
        <v>0.66149999999999998</v>
      </c>
      <c r="H27" s="71">
        <f t="shared" si="0"/>
        <v>138.91499999999999</v>
      </c>
      <c r="I27" s="211">
        <f t="shared" si="1"/>
        <v>180.58949999999999</v>
      </c>
      <c r="J27" s="32"/>
    </row>
    <row r="28" spans="1:10" s="33" customFormat="1" ht="14.25" customHeight="1" x14ac:dyDescent="0.25">
      <c r="A28" s="32"/>
      <c r="B28" s="68" t="s">
        <v>131</v>
      </c>
      <c r="C28" s="69" t="s">
        <v>794</v>
      </c>
      <c r="D28" s="69" t="s">
        <v>795</v>
      </c>
      <c r="E28" s="69" t="s">
        <v>179</v>
      </c>
      <c r="F28" s="30">
        <v>30</v>
      </c>
      <c r="G28" s="70">
        <v>2</v>
      </c>
      <c r="H28" s="71">
        <f t="shared" si="0"/>
        <v>60</v>
      </c>
      <c r="I28" s="211">
        <f t="shared" si="1"/>
        <v>78</v>
      </c>
      <c r="J28" s="32"/>
    </row>
    <row r="29" spans="1:10" s="33" customFormat="1" ht="14.25" customHeight="1" x14ac:dyDescent="0.25">
      <c r="A29" s="32"/>
      <c r="B29" s="68" t="s">
        <v>129</v>
      </c>
      <c r="C29" s="69" t="s">
        <v>796</v>
      </c>
      <c r="D29" s="69" t="s">
        <v>797</v>
      </c>
      <c r="E29" s="69" t="s">
        <v>798</v>
      </c>
      <c r="F29" s="30">
        <v>25</v>
      </c>
      <c r="G29" s="70">
        <v>16</v>
      </c>
      <c r="H29" s="71">
        <f t="shared" si="0"/>
        <v>400</v>
      </c>
      <c r="I29" s="211">
        <f t="shared" si="1"/>
        <v>520</v>
      </c>
      <c r="J29" s="32"/>
    </row>
    <row r="30" spans="1:10" s="33" customFormat="1" ht="14.25" customHeight="1" x14ac:dyDescent="0.25">
      <c r="A30" s="32"/>
      <c r="B30" s="68" t="s">
        <v>129</v>
      </c>
      <c r="C30" s="69" t="s">
        <v>799</v>
      </c>
      <c r="D30" s="69" t="s">
        <v>800</v>
      </c>
      <c r="E30" s="69" t="s">
        <v>798</v>
      </c>
      <c r="F30" s="30">
        <v>32</v>
      </c>
      <c r="G30" s="70">
        <v>10</v>
      </c>
      <c r="H30" s="71">
        <f t="shared" si="0"/>
        <v>320</v>
      </c>
      <c r="I30" s="211">
        <f t="shared" si="1"/>
        <v>416</v>
      </c>
      <c r="J30" s="32"/>
    </row>
    <row r="31" spans="1:10" s="33" customFormat="1" ht="14.25" customHeight="1" x14ac:dyDescent="0.25">
      <c r="A31" s="32"/>
      <c r="B31" s="68" t="s">
        <v>129</v>
      </c>
      <c r="C31" s="69" t="s">
        <v>801</v>
      </c>
      <c r="D31" s="69" t="s">
        <v>802</v>
      </c>
      <c r="E31" s="69" t="s">
        <v>803</v>
      </c>
      <c r="F31" s="30">
        <v>8.33</v>
      </c>
      <c r="G31" s="70">
        <v>1</v>
      </c>
      <c r="H31" s="71">
        <f t="shared" si="0"/>
        <v>8.33</v>
      </c>
      <c r="I31" s="211">
        <f t="shared" si="1"/>
        <v>10.829000000000001</v>
      </c>
      <c r="J31" s="32"/>
    </row>
    <row r="32" spans="1:10" s="33" customFormat="1" ht="14.25" customHeight="1" x14ac:dyDescent="0.25">
      <c r="A32" s="32"/>
      <c r="B32" s="68" t="s">
        <v>132</v>
      </c>
      <c r="C32" s="69" t="s">
        <v>804</v>
      </c>
      <c r="D32" s="69" t="s">
        <v>788</v>
      </c>
      <c r="E32" s="69" t="s">
        <v>789</v>
      </c>
      <c r="F32" s="30">
        <v>250</v>
      </c>
      <c r="G32" s="70">
        <v>0.70740000000000003</v>
      </c>
      <c r="H32" s="71">
        <f t="shared" si="0"/>
        <v>176.85</v>
      </c>
      <c r="I32" s="211">
        <f t="shared" si="1"/>
        <v>229.905</v>
      </c>
      <c r="J32" s="32"/>
    </row>
    <row r="33" spans="1:10" s="33" customFormat="1" ht="14.25" customHeight="1" x14ac:dyDescent="0.25">
      <c r="A33" s="32"/>
      <c r="B33" s="68" t="s">
        <v>132</v>
      </c>
      <c r="C33" s="69" t="s">
        <v>805</v>
      </c>
      <c r="D33" s="69" t="s">
        <v>806</v>
      </c>
      <c r="E33" s="69" t="s">
        <v>798</v>
      </c>
      <c r="F33" s="30">
        <v>6</v>
      </c>
      <c r="G33" s="70">
        <v>7.0740000000000011E-2</v>
      </c>
      <c r="H33" s="71">
        <f t="shared" si="0"/>
        <v>0.42444000000000004</v>
      </c>
      <c r="I33" s="211">
        <f t="shared" si="1"/>
        <v>0.55177200000000004</v>
      </c>
      <c r="J33" s="32"/>
    </row>
    <row r="34" spans="1:10" s="33" customFormat="1" ht="14.25" customHeight="1" x14ac:dyDescent="0.25">
      <c r="A34" s="32"/>
      <c r="B34" s="68" t="s">
        <v>132</v>
      </c>
      <c r="C34" s="69" t="s">
        <v>807</v>
      </c>
      <c r="D34" s="69" t="s">
        <v>808</v>
      </c>
      <c r="E34" s="69" t="s">
        <v>179</v>
      </c>
      <c r="F34" s="30">
        <v>180</v>
      </c>
      <c r="G34" s="70">
        <v>2.0226118799999999</v>
      </c>
      <c r="H34" s="71">
        <f t="shared" si="0"/>
        <v>364.07013839999996</v>
      </c>
      <c r="I34" s="211">
        <f t="shared" si="1"/>
        <v>473.29117991999993</v>
      </c>
      <c r="J34" s="32"/>
    </row>
    <row r="35" spans="1:10" s="33" customFormat="1" ht="14.25" customHeight="1" x14ac:dyDescent="0.25">
      <c r="A35" s="32"/>
      <c r="B35" s="68" t="s">
        <v>133</v>
      </c>
      <c r="C35" s="69" t="s">
        <v>809</v>
      </c>
      <c r="D35" s="69" t="s">
        <v>806</v>
      </c>
      <c r="E35" s="69" t="s">
        <v>798</v>
      </c>
      <c r="F35" s="30">
        <v>6</v>
      </c>
      <c r="G35" s="70">
        <v>2.3779999999999996E-2</v>
      </c>
      <c r="H35" s="71">
        <f t="shared" si="0"/>
        <v>0.14267999999999997</v>
      </c>
      <c r="I35" s="211">
        <f t="shared" si="1"/>
        <v>0.18548399999999995</v>
      </c>
      <c r="J35" s="32"/>
    </row>
    <row r="36" spans="1:10" s="33" customFormat="1" ht="14.25" customHeight="1" x14ac:dyDescent="0.25">
      <c r="A36" s="32"/>
      <c r="B36" s="68" t="s">
        <v>135</v>
      </c>
      <c r="C36" s="69" t="s">
        <v>810</v>
      </c>
      <c r="D36" s="69" t="s">
        <v>795</v>
      </c>
      <c r="E36" s="69" t="s">
        <v>179</v>
      </c>
      <c r="F36" s="30">
        <v>30</v>
      </c>
      <c r="G36" s="70">
        <v>2</v>
      </c>
      <c r="H36" s="71">
        <f t="shared" si="0"/>
        <v>60</v>
      </c>
      <c r="I36" s="211">
        <f t="shared" si="1"/>
        <v>78</v>
      </c>
      <c r="J36" s="32"/>
    </row>
    <row r="37" spans="1:10" ht="14.25" customHeight="1" x14ac:dyDescent="0.25">
      <c r="A37" s="32"/>
      <c r="B37" s="68" t="s">
        <v>135</v>
      </c>
      <c r="C37" s="69" t="s">
        <v>811</v>
      </c>
      <c r="D37" s="69" t="s">
        <v>812</v>
      </c>
      <c r="E37" s="69" t="s">
        <v>798</v>
      </c>
      <c r="F37" s="30">
        <v>120</v>
      </c>
      <c r="G37" s="70">
        <v>0.4</v>
      </c>
      <c r="H37" s="71">
        <f t="shared" si="0"/>
        <v>48</v>
      </c>
      <c r="I37" s="211">
        <f t="shared" si="1"/>
        <v>62.4</v>
      </c>
      <c r="J37" s="32"/>
    </row>
    <row r="38" spans="1:10" ht="14.25" customHeight="1" x14ac:dyDescent="0.25">
      <c r="A38" s="32"/>
      <c r="B38" s="68" t="s">
        <v>135</v>
      </c>
      <c r="C38" s="69" t="s">
        <v>813</v>
      </c>
      <c r="D38" s="69" t="s">
        <v>814</v>
      </c>
      <c r="E38" s="69" t="s">
        <v>798</v>
      </c>
      <c r="F38" s="30">
        <v>10</v>
      </c>
      <c r="G38" s="70">
        <v>0.2</v>
      </c>
      <c r="H38" s="71">
        <f t="shared" si="0"/>
        <v>2</v>
      </c>
      <c r="I38" s="211">
        <f t="shared" si="1"/>
        <v>2.6</v>
      </c>
      <c r="J38" s="32"/>
    </row>
    <row r="39" spans="1:10" ht="14.25" customHeight="1" x14ac:dyDescent="0.25">
      <c r="A39" s="32"/>
      <c r="B39" s="68" t="s">
        <v>135</v>
      </c>
      <c r="C39" s="69" t="s">
        <v>815</v>
      </c>
      <c r="D39" s="69" t="s">
        <v>806</v>
      </c>
      <c r="E39" s="69" t="s">
        <v>798</v>
      </c>
      <c r="F39" s="30">
        <v>6</v>
      </c>
      <c r="G39" s="70">
        <v>0.2</v>
      </c>
      <c r="H39" s="71">
        <f t="shared" si="0"/>
        <v>1.2000000000000002</v>
      </c>
      <c r="I39" s="211">
        <f t="shared" si="1"/>
        <v>1.5600000000000003</v>
      </c>
      <c r="J39" s="32"/>
    </row>
    <row r="40" spans="1:10" ht="14.25" customHeight="1" x14ac:dyDescent="0.25">
      <c r="A40" s="32"/>
      <c r="B40" s="68" t="s">
        <v>135</v>
      </c>
      <c r="C40" s="69" t="s">
        <v>816</v>
      </c>
      <c r="D40" s="69" t="s">
        <v>817</v>
      </c>
      <c r="E40" s="69" t="s">
        <v>798</v>
      </c>
      <c r="F40" s="30">
        <v>70</v>
      </c>
      <c r="G40" s="70">
        <v>0.2</v>
      </c>
      <c r="H40" s="71">
        <f t="shared" si="0"/>
        <v>14</v>
      </c>
      <c r="I40" s="211">
        <f t="shared" si="1"/>
        <v>18.2</v>
      </c>
      <c r="J40" s="32"/>
    </row>
    <row r="41" spans="1:10" ht="14.25" customHeight="1" x14ac:dyDescent="0.25">
      <c r="A41" s="32"/>
      <c r="B41" s="68" t="s">
        <v>135</v>
      </c>
      <c r="C41" s="69" t="s">
        <v>818</v>
      </c>
      <c r="D41" s="69" t="s">
        <v>788</v>
      </c>
      <c r="E41" s="69" t="s">
        <v>789</v>
      </c>
      <c r="F41" s="30">
        <v>250</v>
      </c>
      <c r="G41" s="70">
        <v>0.25</v>
      </c>
      <c r="H41" s="71">
        <f t="shared" si="0"/>
        <v>62.5</v>
      </c>
      <c r="I41" s="211">
        <f t="shared" si="1"/>
        <v>81.25</v>
      </c>
      <c r="J41" s="32"/>
    </row>
    <row r="42" spans="1:10" ht="14.25" customHeight="1" x14ac:dyDescent="0.25">
      <c r="A42" s="32"/>
      <c r="B42" s="68" t="s">
        <v>134</v>
      </c>
      <c r="C42" s="69" t="s">
        <v>819</v>
      </c>
      <c r="D42" s="69" t="s">
        <v>808</v>
      </c>
      <c r="E42" s="69" t="s">
        <v>179</v>
      </c>
      <c r="F42" s="30">
        <v>180</v>
      </c>
      <c r="G42" s="70">
        <v>6.1715520000000003E-2</v>
      </c>
      <c r="H42" s="71">
        <f t="shared" si="0"/>
        <v>11.1087936</v>
      </c>
      <c r="I42" s="211">
        <f t="shared" si="1"/>
        <v>14.441431680000001</v>
      </c>
      <c r="J42" s="32"/>
    </row>
    <row r="43" spans="1:10" ht="14.25" customHeight="1" x14ac:dyDescent="0.25">
      <c r="A43" s="32"/>
      <c r="B43" s="68" t="s">
        <v>134</v>
      </c>
      <c r="C43" s="69" t="s">
        <v>820</v>
      </c>
      <c r="D43" s="69" t="s">
        <v>808</v>
      </c>
      <c r="E43" s="69" t="s">
        <v>179</v>
      </c>
      <c r="F43" s="30">
        <v>180</v>
      </c>
      <c r="G43" s="70">
        <v>0.489375</v>
      </c>
      <c r="H43" s="71">
        <f t="shared" si="0"/>
        <v>88.087500000000006</v>
      </c>
      <c r="I43" s="211">
        <f t="shared" si="1"/>
        <v>114.51375</v>
      </c>
      <c r="J43" s="32"/>
    </row>
    <row r="44" spans="1:10" ht="14.25" customHeight="1" x14ac:dyDescent="0.25">
      <c r="A44" s="32"/>
      <c r="B44" s="68" t="s">
        <v>139</v>
      </c>
      <c r="C44" s="69" t="s">
        <v>821</v>
      </c>
      <c r="D44" s="69" t="s">
        <v>822</v>
      </c>
      <c r="E44" s="69" t="s">
        <v>798</v>
      </c>
      <c r="F44" s="30">
        <v>50</v>
      </c>
      <c r="G44" s="70">
        <v>1</v>
      </c>
      <c r="H44" s="71">
        <f t="shared" si="0"/>
        <v>50</v>
      </c>
      <c r="I44" s="211">
        <f t="shared" si="1"/>
        <v>65</v>
      </c>
      <c r="J44" s="32"/>
    </row>
    <row r="45" spans="1:10" ht="14.25" customHeight="1" x14ac:dyDescent="0.25">
      <c r="A45" s="32"/>
      <c r="B45" s="68" t="s">
        <v>139</v>
      </c>
      <c r="C45" s="69" t="s">
        <v>821</v>
      </c>
      <c r="D45" s="69" t="s">
        <v>806</v>
      </c>
      <c r="E45" s="69" t="s">
        <v>798</v>
      </c>
      <c r="F45" s="30">
        <v>6</v>
      </c>
      <c r="G45" s="70">
        <v>2.2000000000000002</v>
      </c>
      <c r="H45" s="71">
        <f t="shared" si="0"/>
        <v>13.200000000000001</v>
      </c>
      <c r="I45" s="211">
        <f t="shared" si="1"/>
        <v>17.16</v>
      </c>
      <c r="J45" s="32"/>
    </row>
    <row r="46" spans="1:10" ht="14.25" customHeight="1" x14ac:dyDescent="0.25">
      <c r="A46" s="32"/>
      <c r="B46" s="68" t="s">
        <v>139</v>
      </c>
      <c r="C46" s="69" t="s">
        <v>821</v>
      </c>
      <c r="D46" s="69" t="s">
        <v>823</v>
      </c>
      <c r="E46" s="69" t="s">
        <v>798</v>
      </c>
      <c r="F46" s="30">
        <v>10</v>
      </c>
      <c r="G46" s="70">
        <v>8</v>
      </c>
      <c r="H46" s="71">
        <f t="shared" si="0"/>
        <v>80</v>
      </c>
      <c r="I46" s="211">
        <f t="shared" si="1"/>
        <v>104</v>
      </c>
      <c r="J46" s="32"/>
    </row>
    <row r="47" spans="1:10" ht="14.25" customHeight="1" x14ac:dyDescent="0.25">
      <c r="A47" s="32"/>
      <c r="B47" s="68" t="s">
        <v>139</v>
      </c>
      <c r="C47" s="69" t="s">
        <v>824</v>
      </c>
      <c r="D47" s="69" t="s">
        <v>825</v>
      </c>
      <c r="E47" s="69" t="s">
        <v>798</v>
      </c>
      <c r="F47" s="30">
        <v>6</v>
      </c>
      <c r="G47" s="70">
        <v>8</v>
      </c>
      <c r="H47" s="71">
        <f t="shared" si="0"/>
        <v>48</v>
      </c>
      <c r="I47" s="211">
        <f t="shared" si="1"/>
        <v>62.4</v>
      </c>
      <c r="J47" s="32"/>
    </row>
    <row r="48" spans="1:10" ht="14.25" customHeight="1" x14ac:dyDescent="0.25">
      <c r="A48" s="32"/>
      <c r="B48" s="68" t="s">
        <v>139</v>
      </c>
      <c r="C48" s="69" t="s">
        <v>826</v>
      </c>
      <c r="D48" s="69" t="s">
        <v>814</v>
      </c>
      <c r="E48" s="69" t="s">
        <v>798</v>
      </c>
      <c r="F48" s="30">
        <v>10</v>
      </c>
      <c r="G48" s="70">
        <v>1.2</v>
      </c>
      <c r="H48" s="71">
        <f t="shared" si="0"/>
        <v>12</v>
      </c>
      <c r="I48" s="211">
        <f t="shared" si="1"/>
        <v>15.6</v>
      </c>
      <c r="J48" s="32"/>
    </row>
    <row r="49" spans="1:10" ht="14.25" customHeight="1" x14ac:dyDescent="0.25">
      <c r="A49" s="32"/>
      <c r="B49" s="68" t="s">
        <v>139</v>
      </c>
      <c r="C49" s="69" t="s">
        <v>827</v>
      </c>
      <c r="D49" s="69" t="s">
        <v>808</v>
      </c>
      <c r="E49" s="69" t="s">
        <v>179</v>
      </c>
      <c r="F49" s="30">
        <v>180</v>
      </c>
      <c r="G49" s="70">
        <v>1.229628972</v>
      </c>
      <c r="H49" s="71">
        <f t="shared" si="0"/>
        <v>221.33321495999999</v>
      </c>
      <c r="I49" s="211">
        <f t="shared" si="1"/>
        <v>287.73317944799999</v>
      </c>
      <c r="J49" s="32"/>
    </row>
    <row r="50" spans="1:10" ht="14.25" customHeight="1" x14ac:dyDescent="0.25">
      <c r="A50" s="32"/>
      <c r="B50" s="68" t="s">
        <v>130</v>
      </c>
      <c r="C50" s="69" t="s">
        <v>828</v>
      </c>
      <c r="D50" s="69" t="s">
        <v>808</v>
      </c>
      <c r="E50" s="69" t="s">
        <v>179</v>
      </c>
      <c r="F50" s="30">
        <v>180</v>
      </c>
      <c r="G50" s="70">
        <v>1</v>
      </c>
      <c r="H50" s="71">
        <f t="shared" si="0"/>
        <v>180</v>
      </c>
      <c r="I50" s="211">
        <f t="shared" si="1"/>
        <v>234</v>
      </c>
      <c r="J50" s="32"/>
    </row>
    <row r="51" spans="1:10" ht="14.25" customHeight="1" x14ac:dyDescent="0.25">
      <c r="A51" s="32"/>
      <c r="B51" s="68" t="s">
        <v>130</v>
      </c>
      <c r="C51" s="69" t="s">
        <v>829</v>
      </c>
      <c r="D51" s="69" t="s">
        <v>830</v>
      </c>
      <c r="E51" s="69" t="s">
        <v>798</v>
      </c>
      <c r="F51" s="30">
        <v>75</v>
      </c>
      <c r="G51" s="70">
        <v>0.2</v>
      </c>
      <c r="H51" s="71">
        <f t="shared" si="0"/>
        <v>15</v>
      </c>
      <c r="I51" s="211">
        <f t="shared" si="1"/>
        <v>19.5</v>
      </c>
      <c r="J51" s="32"/>
    </row>
    <row r="52" spans="1:10" ht="14.25" customHeight="1" x14ac:dyDescent="0.25">
      <c r="A52" s="32"/>
      <c r="B52" s="68" t="s">
        <v>130</v>
      </c>
      <c r="C52" s="69" t="s">
        <v>831</v>
      </c>
      <c r="D52" s="69" t="s">
        <v>814</v>
      </c>
      <c r="E52" s="69" t="s">
        <v>798</v>
      </c>
      <c r="F52" s="30">
        <v>10</v>
      </c>
      <c r="G52" s="70">
        <v>0.4</v>
      </c>
      <c r="H52" s="71">
        <f t="shared" si="0"/>
        <v>4</v>
      </c>
      <c r="I52" s="211">
        <f t="shared" si="1"/>
        <v>5.2</v>
      </c>
      <c r="J52" s="32"/>
    </row>
    <row r="53" spans="1:10" ht="14.25" customHeight="1" x14ac:dyDescent="0.25">
      <c r="A53" s="32"/>
      <c r="B53" s="68" t="s">
        <v>130</v>
      </c>
      <c r="C53" s="69" t="s">
        <v>810</v>
      </c>
      <c r="D53" s="69" t="s">
        <v>832</v>
      </c>
      <c r="E53" s="69" t="s">
        <v>179</v>
      </c>
      <c r="F53" s="30">
        <v>10</v>
      </c>
      <c r="G53" s="70">
        <v>2</v>
      </c>
      <c r="H53" s="71">
        <f t="shared" si="0"/>
        <v>20</v>
      </c>
      <c r="I53" s="211">
        <f t="shared" si="1"/>
        <v>26</v>
      </c>
      <c r="J53" s="32"/>
    </row>
    <row r="54" spans="1:10" ht="14.25" customHeight="1" x14ac:dyDescent="0.25">
      <c r="A54" s="32"/>
      <c r="B54" s="68" t="s">
        <v>130</v>
      </c>
      <c r="C54" s="69" t="s">
        <v>833</v>
      </c>
      <c r="D54" s="69" t="s">
        <v>808</v>
      </c>
      <c r="E54" s="69" t="s">
        <v>179</v>
      </c>
      <c r="F54" s="30">
        <v>180</v>
      </c>
      <c r="G54" s="70">
        <v>0.34320000000000001</v>
      </c>
      <c r="H54" s="71">
        <f t="shared" si="0"/>
        <v>61.776000000000003</v>
      </c>
      <c r="I54" s="211">
        <f t="shared" si="1"/>
        <v>80.308800000000005</v>
      </c>
      <c r="J54" s="32"/>
    </row>
    <row r="55" spans="1:10" ht="14.25" customHeight="1" x14ac:dyDescent="0.25">
      <c r="A55" s="32"/>
      <c r="B55" s="68" t="s">
        <v>130</v>
      </c>
      <c r="C55" s="69" t="s">
        <v>834</v>
      </c>
      <c r="D55" s="69" t="s">
        <v>806</v>
      </c>
      <c r="E55" s="69" t="s">
        <v>798</v>
      </c>
      <c r="F55" s="30">
        <v>6</v>
      </c>
      <c r="G55" s="70">
        <v>0.4</v>
      </c>
      <c r="H55" s="71">
        <f t="shared" si="0"/>
        <v>2.4000000000000004</v>
      </c>
      <c r="I55" s="211">
        <f t="shared" si="1"/>
        <v>3.1200000000000006</v>
      </c>
      <c r="J55" s="32"/>
    </row>
    <row r="56" spans="1:10" ht="14.25" customHeight="1" x14ac:dyDescent="0.25">
      <c r="A56" s="32"/>
      <c r="B56" s="68" t="s">
        <v>137</v>
      </c>
      <c r="C56" s="69" t="s">
        <v>835</v>
      </c>
      <c r="D56" s="69" t="s">
        <v>836</v>
      </c>
      <c r="E56" s="69" t="s">
        <v>21</v>
      </c>
      <c r="F56" s="30">
        <v>1</v>
      </c>
      <c r="G56" s="70">
        <v>1132.5</v>
      </c>
      <c r="H56" s="71">
        <f t="shared" si="0"/>
        <v>1132.5</v>
      </c>
      <c r="I56" s="211">
        <f t="shared" si="1"/>
        <v>1472.25</v>
      </c>
      <c r="J56" s="32"/>
    </row>
    <row r="57" spans="1:10" ht="14.25" customHeight="1" thickBot="1" x14ac:dyDescent="0.3">
      <c r="A57" s="32"/>
      <c r="B57" s="68" t="s">
        <v>137</v>
      </c>
      <c r="C57" s="69" t="s">
        <v>837</v>
      </c>
      <c r="D57" s="69" t="s">
        <v>838</v>
      </c>
      <c r="E57" s="69" t="s">
        <v>179</v>
      </c>
      <c r="F57" s="30">
        <v>1</v>
      </c>
      <c r="G57" s="70">
        <v>100</v>
      </c>
      <c r="H57" s="71">
        <f t="shared" si="0"/>
        <v>100</v>
      </c>
      <c r="I57" s="211">
        <f t="shared" si="1"/>
        <v>130</v>
      </c>
      <c r="J57" s="32"/>
    </row>
    <row r="58" spans="1:10" ht="31.5" customHeight="1" thickBot="1" x14ac:dyDescent="0.45">
      <c r="B58" s="131" t="s">
        <v>14</v>
      </c>
      <c r="C58" s="132"/>
      <c r="D58" s="132"/>
      <c r="E58" s="132"/>
      <c r="F58" s="133"/>
      <c r="G58" s="134"/>
      <c r="H58" s="76">
        <f>SUM(H25:H57)</f>
        <v>3806.08776696</v>
      </c>
      <c r="I58" s="212">
        <f>SUM(I25:I57)</f>
        <v>4947.9140970479984</v>
      </c>
    </row>
    <row r="59" spans="1:10" ht="15.75" thickTop="1" x14ac:dyDescent="0.25"/>
    <row r="60" spans="1:10" ht="46.5" x14ac:dyDescent="0.25">
      <c r="I60" s="214" t="s">
        <v>168</v>
      </c>
    </row>
  </sheetData>
  <sheetProtection algorithmName="SHA-512" hashValue="bcBIXEsVI7mlnVed/I9qdYlYIu5qpKwgmZDT1Ig+l17G0Uie6tKYTvLf1EWzb2lbLroq7N0ISOwlptT3WRlDBw==" saltValue="aH2LwsOzOdgKE+86B4Qy7A==" spinCount="100000" sheet="1" objects="1" scenarios="1"/>
  <mergeCells count="2">
    <mergeCell ref="B2:F9"/>
    <mergeCell ref="B20:I20"/>
  </mergeCells>
  <conditionalFormatting sqref="B25:I57">
    <cfRule type="expression" dxfId="1" priority="1">
      <formula>IF($A25="------&gt;",TRUE,FALSE)</formula>
    </cfRule>
  </conditionalFormatting>
  <dataValidations count="1">
    <dataValidation type="decimal" allowBlank="1" showInputMessage="1" showErrorMessage="1" errorTitle="EST-E-MATE (SOUTH WEST) LTD" error="You must enter a value between 0 &amp; 10,000." sqref="F25:F57" xr:uid="{00000000-0002-0000-0500-000000000000}">
      <formula1>0</formula1>
      <formula2>10000</formula2>
    </dataValidation>
  </dataValidations>
  <hyperlinks>
    <hyperlink ref="I8" r:id="rId1" xr:uid="{00000000-0004-0000-0500-000000000000}"/>
  </hyperlinks>
  <pageMargins left="0.7" right="0.7" top="0.75" bottom="0.75" header="0.3" footer="0.3"/>
  <pageSetup paperSize="9" scale="46" fitToHeight="0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1000000}">
          <x14:formula1>
            <xm:f>Checks!$A$15:$A$35</xm:f>
          </x14:formula1>
          <xm:sqref>I22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9" tint="0.59999389629810485"/>
    <pageSetUpPr fitToPage="1"/>
  </sheetPr>
  <dimension ref="B1:H33"/>
  <sheetViews>
    <sheetView showGridLines="0" zoomScaleNormal="100" workbookViewId="0"/>
  </sheetViews>
  <sheetFormatPr defaultRowHeight="15" x14ac:dyDescent="0.25"/>
  <cols>
    <col min="1" max="1" width="9.140625" style="34"/>
    <col min="2" max="2" width="13.7109375" style="34" customWidth="1"/>
    <col min="3" max="3" width="46" style="34" customWidth="1"/>
    <col min="4" max="4" width="9.140625" style="34" customWidth="1"/>
    <col min="5" max="5" width="23.28515625" style="34" customWidth="1"/>
    <col min="6" max="6" width="9.140625" style="34"/>
    <col min="7" max="7" width="31.42578125" style="34" customWidth="1"/>
    <col min="8" max="16384" width="9.140625" style="34"/>
  </cols>
  <sheetData>
    <row r="1" spans="2:7" ht="15.75" thickBot="1" x14ac:dyDescent="0.3"/>
    <row r="2" spans="2:7" ht="15.75" customHeight="1" thickTop="1" x14ac:dyDescent="0.25">
      <c r="B2" s="239"/>
      <c r="C2" s="240"/>
      <c r="D2" s="240"/>
      <c r="E2" s="240"/>
      <c r="F2" s="240"/>
      <c r="G2" s="80" t="s">
        <v>3</v>
      </c>
    </row>
    <row r="3" spans="2:7" ht="15.75" customHeight="1" x14ac:dyDescent="0.25">
      <c r="B3" s="241"/>
      <c r="C3" s="242"/>
      <c r="D3" s="242"/>
      <c r="E3" s="242"/>
      <c r="F3" s="242"/>
      <c r="G3" s="83" t="s">
        <v>2</v>
      </c>
    </row>
    <row r="4" spans="2:7" ht="15.75" customHeight="1" x14ac:dyDescent="0.25">
      <c r="B4" s="241"/>
      <c r="C4" s="242"/>
      <c r="D4" s="242"/>
      <c r="E4" s="242"/>
      <c r="F4" s="242"/>
      <c r="G4" s="83" t="s">
        <v>4</v>
      </c>
    </row>
    <row r="5" spans="2:7" ht="15.75" customHeight="1" x14ac:dyDescent="0.25">
      <c r="B5" s="241"/>
      <c r="C5" s="242"/>
      <c r="D5" s="242"/>
      <c r="E5" s="242"/>
      <c r="F5" s="242"/>
      <c r="G5" s="83" t="s">
        <v>0</v>
      </c>
    </row>
    <row r="6" spans="2:7" ht="15.75" customHeight="1" x14ac:dyDescent="0.25">
      <c r="B6" s="241"/>
      <c r="C6" s="242"/>
      <c r="D6" s="242"/>
      <c r="E6" s="242"/>
      <c r="F6" s="242"/>
      <c r="G6" s="83" t="s">
        <v>5</v>
      </c>
    </row>
    <row r="7" spans="2:7" ht="15.75" customHeight="1" x14ac:dyDescent="0.25">
      <c r="B7" s="241"/>
      <c r="C7" s="242"/>
      <c r="D7" s="242"/>
      <c r="E7" s="242"/>
      <c r="F7" s="242"/>
      <c r="G7" s="83" t="s">
        <v>123</v>
      </c>
    </row>
    <row r="8" spans="2:7" ht="15.75" customHeight="1" x14ac:dyDescent="0.25">
      <c r="B8" s="135"/>
      <c r="C8" s="84"/>
      <c r="D8" s="84"/>
      <c r="E8" s="84"/>
      <c r="F8" s="84"/>
      <c r="G8" s="83" t="s">
        <v>8</v>
      </c>
    </row>
    <row r="9" spans="2:7" ht="18" customHeight="1" thickBot="1" x14ac:dyDescent="0.3">
      <c r="B9" s="136"/>
      <c r="C9" s="87"/>
      <c r="D9" s="87"/>
      <c r="E9" s="87"/>
      <c r="F9" s="87"/>
      <c r="G9" s="88" t="s">
        <v>1</v>
      </c>
    </row>
    <row r="10" spans="2:7" ht="17.25" customHeight="1" thickTop="1" thickBot="1" x14ac:dyDescent="0.3">
      <c r="B10" s="89" t="s">
        <v>124</v>
      </c>
      <c r="C10" s="90" t="str">
        <f>IF(ISBLANK('Material Detail'!C10),"",'Material Detail'!C10)</f>
        <v>Our Job Number</v>
      </c>
      <c r="D10" s="137"/>
      <c r="E10" s="138"/>
      <c r="F10" s="138"/>
      <c r="G10" s="139"/>
    </row>
    <row r="11" spans="2:7" ht="17.25" customHeight="1" thickBot="1" x14ac:dyDescent="0.3">
      <c r="B11" s="95" t="s">
        <v>89</v>
      </c>
      <c r="C11" s="96" t="str">
        <f>IF(ISBLANK('Material Detail'!C11),"",'Material Detail'!C11)</f>
        <v>Our Customer</v>
      </c>
      <c r="D11" s="102"/>
      <c r="E11" s="51"/>
      <c r="F11" s="51"/>
      <c r="G11" s="103"/>
    </row>
    <row r="12" spans="2:7" ht="17.25" customHeight="1" thickBot="1" x14ac:dyDescent="0.3">
      <c r="B12" s="95" t="s">
        <v>88</v>
      </c>
      <c r="C12" s="96" t="str">
        <f>IF(ISBLANK('Material Detail'!C12),"",'Material Detail'!C12)</f>
        <v>Our Contact</v>
      </c>
      <c r="D12" s="102"/>
      <c r="E12" s="51"/>
      <c r="F12" s="51"/>
      <c r="G12" s="103"/>
    </row>
    <row r="13" spans="2:7" ht="16.5" customHeight="1" x14ac:dyDescent="0.25">
      <c r="B13" s="100"/>
      <c r="C13" s="101" t="str">
        <f>IF(ISBLANK('Material Detail'!C13),"",'Material Detail'!C13)</f>
        <v>Site Address 1</v>
      </c>
      <c r="D13" s="102"/>
      <c r="E13" s="51"/>
      <c r="F13" s="51"/>
      <c r="G13" s="103"/>
    </row>
    <row r="14" spans="2:7" ht="16.5" customHeight="1" x14ac:dyDescent="0.25">
      <c r="B14" s="140"/>
      <c r="C14" s="104" t="str">
        <f>IF(ISBLANK('Material Detail'!C14),"",'Material Detail'!C14)</f>
        <v>Site Address 2</v>
      </c>
      <c r="D14" s="102"/>
      <c r="E14" s="51"/>
      <c r="F14" s="51"/>
      <c r="G14" s="103"/>
    </row>
    <row r="15" spans="2:7" ht="16.5" customHeight="1" x14ac:dyDescent="0.25">
      <c r="B15" s="141" t="s">
        <v>122</v>
      </c>
      <c r="C15" s="104" t="str">
        <f>IF(ISBLANK('Material Detail'!C15),"",'Material Detail'!C15)</f>
        <v>City/Town</v>
      </c>
      <c r="D15" s="102"/>
      <c r="E15" s="51"/>
      <c r="F15" s="51"/>
      <c r="G15" s="103"/>
    </row>
    <row r="16" spans="2:7" ht="16.5" customHeight="1" x14ac:dyDescent="0.25">
      <c r="B16" s="140"/>
      <c r="C16" s="104" t="str">
        <f>IF(ISBLANK('Material Detail'!C16),"",'Material Detail'!C16)</f>
        <v>Post Code</v>
      </c>
      <c r="D16" s="102"/>
      <c r="E16" s="51"/>
      <c r="F16" s="51"/>
      <c r="G16" s="103"/>
    </row>
    <row r="17" spans="2:8" ht="16.5" customHeight="1" thickBot="1" x14ac:dyDescent="0.3">
      <c r="B17" s="105"/>
      <c r="C17" s="106" t="str">
        <f>IF(ISBLANK('Material Detail'!C17),"",'Material Detail'!C17)</f>
        <v/>
      </c>
      <c r="D17" s="107"/>
      <c r="E17" s="108"/>
      <c r="F17" s="108"/>
      <c r="G17" s="109"/>
    </row>
    <row r="18" spans="2:8" ht="16.5" thickTop="1" thickBot="1" x14ac:dyDescent="0.3"/>
    <row r="19" spans="2:8" ht="15.75" thickTop="1" x14ac:dyDescent="0.25">
      <c r="B19" s="243" t="s">
        <v>27</v>
      </c>
      <c r="C19" s="244"/>
      <c r="D19" s="244"/>
      <c r="E19" s="244"/>
      <c r="F19" s="244"/>
      <c r="G19" s="245"/>
    </row>
    <row r="20" spans="2:8" ht="15.75" thickBot="1" x14ac:dyDescent="0.3">
      <c r="B20" s="246"/>
      <c r="C20" s="247"/>
      <c r="D20" s="247"/>
      <c r="E20" s="247"/>
      <c r="F20" s="247"/>
      <c r="G20" s="248"/>
    </row>
    <row r="21" spans="2:8" ht="16.5" thickTop="1" thickBot="1" x14ac:dyDescent="0.3"/>
    <row r="22" spans="2:8" ht="20.100000000000001" customHeight="1" thickTop="1" thickBot="1" x14ac:dyDescent="0.3">
      <c r="B22" s="262" t="s">
        <v>9</v>
      </c>
      <c r="C22" s="263"/>
      <c r="D22" s="263"/>
      <c r="E22" s="263"/>
      <c r="F22" s="264"/>
      <c r="G22" s="142" t="s">
        <v>10</v>
      </c>
    </row>
    <row r="23" spans="2:8" ht="20.100000000000001" customHeight="1" x14ac:dyDescent="0.25">
      <c r="B23" s="144" t="s">
        <v>38</v>
      </c>
      <c r="C23" s="143"/>
      <c r="D23" s="143"/>
      <c r="E23" s="143"/>
      <c r="F23" s="143"/>
      <c r="G23" s="13">
        <v>350</v>
      </c>
      <c r="H23" s="116"/>
    </row>
    <row r="24" spans="2:8" ht="20.100000000000001" customHeight="1" x14ac:dyDescent="0.25">
      <c r="B24" s="144" t="s">
        <v>12</v>
      </c>
      <c r="C24" s="143"/>
      <c r="D24" s="143"/>
      <c r="E24" s="143"/>
      <c r="F24" s="143"/>
      <c r="G24" s="13">
        <v>5000</v>
      </c>
      <c r="H24" s="116"/>
    </row>
    <row r="25" spans="2:8" ht="20.100000000000001" customHeight="1" x14ac:dyDescent="0.25">
      <c r="B25" s="144" t="s">
        <v>28</v>
      </c>
      <c r="C25" s="143"/>
      <c r="D25" s="143"/>
      <c r="E25" s="143"/>
      <c r="F25" s="143"/>
      <c r="G25" s="13">
        <v>1000</v>
      </c>
      <c r="H25" s="116"/>
    </row>
    <row r="26" spans="2:8" ht="20.25" customHeight="1" x14ac:dyDescent="0.25">
      <c r="B26" s="144" t="s">
        <v>11</v>
      </c>
      <c r="C26" s="143"/>
      <c r="D26" s="143"/>
      <c r="E26" s="143"/>
      <c r="F26" s="143"/>
      <c r="G26" s="13">
        <v>650</v>
      </c>
      <c r="H26" s="116"/>
    </row>
    <row r="27" spans="2:8" ht="20.100000000000001" customHeight="1" x14ac:dyDescent="0.25">
      <c r="B27" s="144" t="s">
        <v>37</v>
      </c>
      <c r="C27" s="143"/>
      <c r="D27" s="143"/>
      <c r="E27" s="143"/>
      <c r="F27" s="143"/>
      <c r="G27" s="13">
        <v>1200</v>
      </c>
      <c r="H27" s="116"/>
    </row>
    <row r="28" spans="2:8" ht="20.100000000000001" customHeight="1" x14ac:dyDescent="0.25">
      <c r="B28" s="144" t="s">
        <v>31</v>
      </c>
      <c r="C28" s="143"/>
      <c r="D28" s="143"/>
      <c r="E28" s="143"/>
      <c r="F28" s="143"/>
      <c r="G28" s="13">
        <v>1500</v>
      </c>
      <c r="H28" s="116"/>
    </row>
    <row r="29" spans="2:8" ht="20.100000000000001" customHeight="1" x14ac:dyDescent="0.25">
      <c r="B29" s="144" t="s">
        <v>30</v>
      </c>
      <c r="C29" s="143"/>
      <c r="D29" s="143"/>
      <c r="E29" s="143"/>
      <c r="F29" s="143"/>
      <c r="G29" s="13">
        <v>1750</v>
      </c>
      <c r="H29" s="116"/>
    </row>
    <row r="30" spans="2:8" ht="20.100000000000001" customHeight="1" x14ac:dyDescent="0.25">
      <c r="B30" s="145" t="s">
        <v>29</v>
      </c>
      <c r="C30" s="146"/>
      <c r="D30" s="146"/>
      <c r="E30" s="146"/>
      <c r="F30" s="146"/>
      <c r="G30" s="14">
        <v>1500</v>
      </c>
      <c r="H30" s="116"/>
    </row>
    <row r="31" spans="2:8" ht="20.100000000000001" customHeight="1" thickBot="1" x14ac:dyDescent="0.3">
      <c r="B31" s="145" t="s">
        <v>39</v>
      </c>
      <c r="C31" s="146"/>
      <c r="D31" s="146"/>
      <c r="E31" s="146"/>
      <c r="F31" s="146"/>
      <c r="G31" s="14">
        <v>250</v>
      </c>
      <c r="H31" s="116"/>
    </row>
    <row r="32" spans="2:8" ht="20.100000000000001" customHeight="1" thickBot="1" x14ac:dyDescent="0.3">
      <c r="B32" s="259" t="s">
        <v>24</v>
      </c>
      <c r="C32" s="260"/>
      <c r="D32" s="260"/>
      <c r="E32" s="260"/>
      <c r="F32" s="261"/>
      <c r="G32" s="147">
        <f>SUM(G23:G31)</f>
        <v>13200</v>
      </c>
    </row>
    <row r="33" ht="20.100000000000001" customHeight="1" thickTop="1" x14ac:dyDescent="0.25"/>
  </sheetData>
  <sheetProtection algorithmName="SHA-512" hashValue="R6jqHixmL5D+l/0+mNR0iqxPPtetJGb4UBxole5r7kK5XISPJCN7FkEzIl2AcnobWzMXatN5vVUdkU2OP6vv0Q==" saltValue="NqH8z05XBFlvslPTTrA9eg==" spinCount="100000" sheet="1" objects="1" scenarios="1"/>
  <mergeCells count="4">
    <mergeCell ref="B32:F32"/>
    <mergeCell ref="B19:G20"/>
    <mergeCell ref="B22:F22"/>
    <mergeCell ref="B2:F7"/>
  </mergeCells>
  <dataValidations count="1">
    <dataValidation type="decimal" allowBlank="1" showInputMessage="1" showErrorMessage="1" errorTitle="EST-E-MATE (SOUTH WEST) LTD" error="You must enter a value between 0 &amp; 100,000." sqref="G23:G31" xr:uid="{00000000-0002-0000-0600-000000000000}">
      <formula1>0</formula1>
      <formula2>100000</formula2>
    </dataValidation>
  </dataValidations>
  <hyperlinks>
    <hyperlink ref="G8" r:id="rId1" xr:uid="{00000000-0004-0000-0600-000000000000}"/>
  </hyperlinks>
  <pageMargins left="0.7" right="0.7" top="0.75" bottom="0.75" header="0.3" footer="0.3"/>
  <pageSetup paperSize="9" scale="61" fitToHeight="0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9" tint="-0.249977111117893"/>
    <pageSetUpPr fitToPage="1"/>
  </sheetPr>
  <dimension ref="A1:H53"/>
  <sheetViews>
    <sheetView showGridLines="0" workbookViewId="0"/>
  </sheetViews>
  <sheetFormatPr defaultRowHeight="15" x14ac:dyDescent="0.25"/>
  <cols>
    <col min="1" max="1" width="11.5703125" style="34" bestFit="1" customWidth="1"/>
    <col min="2" max="2" width="13.28515625" style="34" customWidth="1"/>
    <col min="3" max="3" width="29" style="34" customWidth="1"/>
    <col min="4" max="6" width="21.42578125" style="34" customWidth="1"/>
    <col min="7" max="7" width="21.5703125" style="34" customWidth="1"/>
    <col min="8" max="8" width="13.28515625" style="34" customWidth="1"/>
    <col min="9" max="16384" width="9.140625" style="34"/>
  </cols>
  <sheetData>
    <row r="1" spans="1:8" ht="15.75" customHeight="1" thickBot="1" x14ac:dyDescent="0.3">
      <c r="B1" s="35"/>
      <c r="C1" s="35"/>
      <c r="D1" s="36"/>
      <c r="E1" s="36"/>
      <c r="F1" s="35"/>
      <c r="G1" s="35"/>
      <c r="H1" s="35"/>
    </row>
    <row r="2" spans="1:8" ht="15.75" customHeight="1" thickTop="1" x14ac:dyDescent="0.25">
      <c r="A2" s="35"/>
      <c r="B2" s="265"/>
      <c r="C2" s="266"/>
      <c r="D2" s="266"/>
      <c r="E2" s="266"/>
      <c r="F2" s="266"/>
      <c r="G2" s="37"/>
      <c r="H2" s="38" t="s">
        <v>3</v>
      </c>
    </row>
    <row r="3" spans="1:8" ht="15.75" customHeight="1" x14ac:dyDescent="0.25">
      <c r="A3" s="35"/>
      <c r="B3" s="267"/>
      <c r="C3" s="268"/>
      <c r="D3" s="268"/>
      <c r="E3" s="268"/>
      <c r="F3" s="268"/>
      <c r="G3" s="39"/>
      <c r="H3" s="40" t="s">
        <v>2</v>
      </c>
    </row>
    <row r="4" spans="1:8" ht="15.75" customHeight="1" x14ac:dyDescent="0.25">
      <c r="A4" s="35"/>
      <c r="B4" s="267"/>
      <c r="C4" s="268"/>
      <c r="D4" s="268"/>
      <c r="E4" s="268"/>
      <c r="F4" s="268"/>
      <c r="G4" s="39"/>
      <c r="H4" s="40" t="s">
        <v>4</v>
      </c>
    </row>
    <row r="5" spans="1:8" ht="15.75" customHeight="1" x14ac:dyDescent="0.25">
      <c r="A5" s="35"/>
      <c r="B5" s="267"/>
      <c r="C5" s="268"/>
      <c r="D5" s="268"/>
      <c r="E5" s="268"/>
      <c r="F5" s="268"/>
      <c r="G5" s="39"/>
      <c r="H5" s="40" t="s">
        <v>0</v>
      </c>
    </row>
    <row r="6" spans="1:8" ht="15.75" customHeight="1" x14ac:dyDescent="0.25">
      <c r="A6" s="35"/>
      <c r="B6" s="267"/>
      <c r="C6" s="268"/>
      <c r="D6" s="268"/>
      <c r="E6" s="268"/>
      <c r="F6" s="268"/>
      <c r="G6" s="39"/>
      <c r="H6" s="40" t="s">
        <v>5</v>
      </c>
    </row>
    <row r="7" spans="1:8" ht="15.75" customHeight="1" x14ac:dyDescent="0.25">
      <c r="A7" s="35"/>
      <c r="B7" s="148"/>
      <c r="C7" s="149"/>
      <c r="D7" s="149"/>
      <c r="E7" s="149"/>
      <c r="F7" s="149"/>
      <c r="G7" s="39"/>
      <c r="H7" s="40" t="s">
        <v>123</v>
      </c>
    </row>
    <row r="8" spans="1:8" ht="15.75" customHeight="1" x14ac:dyDescent="0.25">
      <c r="A8" s="35"/>
      <c r="B8" s="148"/>
      <c r="C8" s="149"/>
      <c r="D8" s="149"/>
      <c r="E8" s="149"/>
      <c r="F8" s="149"/>
      <c r="G8" s="39"/>
      <c r="H8" s="83" t="s">
        <v>8</v>
      </c>
    </row>
    <row r="9" spans="1:8" ht="15.75" customHeight="1" thickBot="1" x14ac:dyDescent="0.3">
      <c r="A9" s="35"/>
      <c r="B9" s="150"/>
      <c r="C9" s="151"/>
      <c r="D9" s="151"/>
      <c r="E9" s="151"/>
      <c r="F9" s="151"/>
      <c r="G9" s="41"/>
      <c r="H9" s="42" t="s">
        <v>1</v>
      </c>
    </row>
    <row r="10" spans="1:8" ht="17.25" customHeight="1" thickTop="1" thickBot="1" x14ac:dyDescent="0.3">
      <c r="A10" s="35"/>
      <c r="B10" s="89" t="s">
        <v>124</v>
      </c>
      <c r="C10" s="90" t="str">
        <f>IF(ISBLANK('Material Detail'!C10),"",'Material Detail'!C10)</f>
        <v>Our Job Number</v>
      </c>
      <c r="D10" s="46"/>
      <c r="E10" s="46"/>
      <c r="F10" s="46"/>
      <c r="G10" s="46"/>
      <c r="H10" s="47"/>
    </row>
    <row r="11" spans="1:8" ht="17.25" customHeight="1" thickBot="1" x14ac:dyDescent="0.3">
      <c r="A11" s="35"/>
      <c r="B11" s="95" t="s">
        <v>89</v>
      </c>
      <c r="C11" s="96" t="str">
        <f>IF(ISBLANK('Material Detail'!C11),"",'Material Detail'!C11)</f>
        <v>Our Customer</v>
      </c>
      <c r="D11" s="51"/>
      <c r="E11" s="51"/>
      <c r="F11" s="51"/>
      <c r="G11" s="51"/>
      <c r="H11" s="52"/>
    </row>
    <row r="12" spans="1:8" ht="17.25" customHeight="1" thickBot="1" x14ac:dyDescent="0.3">
      <c r="A12" s="35"/>
      <c r="B12" s="95" t="s">
        <v>88</v>
      </c>
      <c r="C12" s="96" t="str">
        <f>IF(ISBLANK('Material Detail'!C12),"",'Material Detail'!C12)</f>
        <v>Our Contact</v>
      </c>
      <c r="D12" s="51"/>
      <c r="E12" s="51"/>
      <c r="F12" s="51"/>
      <c r="G12" s="51"/>
      <c r="H12" s="52"/>
    </row>
    <row r="13" spans="1:8" ht="15.75" customHeight="1" x14ac:dyDescent="0.25">
      <c r="A13" s="35"/>
      <c r="B13" s="100"/>
      <c r="C13" s="101" t="str">
        <f>IF(ISBLANK('Material Detail'!C13),"",'Material Detail'!C13)</f>
        <v>Site Address 1</v>
      </c>
      <c r="D13" s="51"/>
      <c r="E13" s="51"/>
      <c r="F13" s="51"/>
      <c r="G13" s="51"/>
      <c r="H13" s="52"/>
    </row>
    <row r="14" spans="1:8" ht="15.75" customHeight="1" x14ac:dyDescent="0.25">
      <c r="A14" s="35"/>
      <c r="B14" s="140"/>
      <c r="C14" s="104" t="str">
        <f>IF(ISBLANK('Material Detail'!C14),"",'Material Detail'!C14)</f>
        <v>Site Address 2</v>
      </c>
      <c r="D14" s="51"/>
      <c r="E14" s="51"/>
      <c r="F14" s="51"/>
      <c r="G14" s="51"/>
      <c r="H14" s="52"/>
    </row>
    <row r="15" spans="1:8" ht="15.75" customHeight="1" x14ac:dyDescent="0.25">
      <c r="A15" s="35"/>
      <c r="B15" s="141" t="s">
        <v>122</v>
      </c>
      <c r="C15" s="104" t="str">
        <f>IF(ISBLANK('Material Detail'!C15),"",'Material Detail'!C15)</f>
        <v>City/Town</v>
      </c>
      <c r="D15" s="51"/>
      <c r="E15" s="51"/>
      <c r="F15" s="51"/>
      <c r="G15" s="51"/>
      <c r="H15" s="52"/>
    </row>
    <row r="16" spans="1:8" ht="15.75" customHeight="1" x14ac:dyDescent="0.25">
      <c r="A16" s="35"/>
      <c r="B16" s="140"/>
      <c r="C16" s="104" t="str">
        <f>IF(ISBLANK('Material Detail'!C16),"",'Material Detail'!C16)</f>
        <v>Post Code</v>
      </c>
      <c r="D16" s="51"/>
      <c r="E16" s="51"/>
      <c r="F16" s="51"/>
      <c r="G16" s="51"/>
      <c r="H16" s="52"/>
    </row>
    <row r="17" spans="1:8" ht="15.75" customHeight="1" thickBot="1" x14ac:dyDescent="0.3">
      <c r="A17" s="35"/>
      <c r="B17" s="105"/>
      <c r="C17" s="106" t="str">
        <f>IF(ISBLANK('Material Detail'!C17),"",'Material Detail'!C17)</f>
        <v/>
      </c>
      <c r="D17" s="58"/>
      <c r="E17" s="58"/>
      <c r="F17" s="58"/>
      <c r="G17" s="58"/>
      <c r="H17" s="59"/>
    </row>
    <row r="18" spans="1:8" ht="15.75" customHeight="1" thickTop="1" x14ac:dyDescent="0.25">
      <c r="A18" s="35"/>
      <c r="C18" s="61"/>
      <c r="D18" s="61"/>
      <c r="E18" s="61"/>
      <c r="F18" s="61"/>
      <c r="G18" s="61"/>
      <c r="H18" s="61"/>
    </row>
    <row r="19" spans="1:8" ht="33.75" x14ac:dyDescent="0.25">
      <c r="A19" s="35"/>
      <c r="B19" s="269" t="s">
        <v>165</v>
      </c>
      <c r="C19" s="269"/>
      <c r="D19" s="269"/>
      <c r="E19" s="269"/>
      <c r="F19" s="269"/>
      <c r="G19" s="269"/>
      <c r="H19" s="269"/>
    </row>
    <row r="20" spans="1:8" ht="15.75" customHeight="1" thickBot="1" x14ac:dyDescent="0.3">
      <c r="A20" s="35"/>
      <c r="B20" s="60"/>
      <c r="C20" s="61"/>
      <c r="D20" s="61"/>
      <c r="E20" s="61"/>
      <c r="F20" s="61"/>
      <c r="G20" s="61"/>
      <c r="H20" s="61"/>
    </row>
    <row r="21" spans="1:8" ht="48" thickTop="1" thickBot="1" x14ac:dyDescent="0.3">
      <c r="A21" s="35"/>
      <c r="B21" s="255" t="s">
        <v>25</v>
      </c>
      <c r="C21" s="256"/>
      <c r="D21" s="256"/>
      <c r="E21" s="256"/>
      <c r="F21" s="256"/>
      <c r="G21" s="256"/>
      <c r="H21" s="257"/>
    </row>
    <row r="22" spans="1:8" ht="16.5" thickTop="1" thickBot="1" x14ac:dyDescent="0.3"/>
    <row r="23" spans="1:8" ht="26.25" customHeight="1" thickTop="1" thickBot="1" x14ac:dyDescent="0.3">
      <c r="C23" s="152" t="s">
        <v>19</v>
      </c>
      <c r="D23" s="153" t="s">
        <v>32</v>
      </c>
      <c r="E23" s="153" t="s">
        <v>33</v>
      </c>
      <c r="F23" s="153" t="s">
        <v>34</v>
      </c>
      <c r="G23" s="154" t="s">
        <v>35</v>
      </c>
    </row>
    <row r="24" spans="1:8" ht="15" customHeight="1" x14ac:dyDescent="0.25">
      <c r="B24" s="155"/>
      <c r="C24" s="156" t="s">
        <v>129</v>
      </c>
      <c r="D24" s="157">
        <f>IF(SUMIF('Labour Detail'!$B$25:$B$228,Summary!$C24,'Labour Detail'!$I$25:$I$228)=0,0,SUMIF('Labour Detail'!$B$25:$B$228,Summary!$C24,'Labour Detail'!$I$25:$I$228))</f>
        <v>156</v>
      </c>
      <c r="E24" s="159">
        <f>SUMIF('Material Detail'!$B$25:$B$307,Summary!$C24,'Material Detail'!$I$25:$I$307)</f>
        <v>171.60000000000002</v>
      </c>
      <c r="F24" s="159">
        <f>SUMIF('Plant Detail'!$B$25:$B$57,Summary!$C24,'Plant Detail'!$I$25:$I$57)</f>
        <v>946.82899999999995</v>
      </c>
      <c r="G24" s="158">
        <f t="shared" ref="G24:G42" si="0">F24+E24+D24</f>
        <v>1274.4290000000001</v>
      </c>
      <c r="H24" s="116" t="str">
        <f t="shared" ref="H24:H42" si="1">IF(OR(ISERROR($D24),ISERROR($E24),ISERROR($F24),ISERROR($G24)),"&lt;------","")</f>
        <v/>
      </c>
    </row>
    <row r="25" spans="1:8" ht="15" customHeight="1" x14ac:dyDescent="0.25">
      <c r="B25" s="155"/>
      <c r="C25" s="156" t="s">
        <v>130</v>
      </c>
      <c r="D25" s="157">
        <f>IF(SUMIF('Labour Detail'!$B$25:$B$228,Summary!$C25,'Labour Detail'!$I$25:$I$228)=0,0,SUMIF('Labour Detail'!$B$25:$B$228,Summary!$C25,'Labour Detail'!$I$25:$I$228))</f>
        <v>605.79999999999995</v>
      </c>
      <c r="E25" s="159">
        <f>SUMIF('Material Detail'!$B$25:$B$307,Summary!$C25,'Material Detail'!$I$25:$I$307)</f>
        <v>0</v>
      </c>
      <c r="F25" s="159">
        <f>SUMIF('Plant Detail'!$B$25:$B$57,Summary!$C25,'Plant Detail'!$I$25:$I$57)</f>
        <v>368.12880000000001</v>
      </c>
      <c r="G25" s="158">
        <f t="shared" si="0"/>
        <v>973.92879999999991</v>
      </c>
      <c r="H25" s="116" t="str">
        <f t="shared" si="1"/>
        <v/>
      </c>
    </row>
    <row r="26" spans="1:8" ht="15" customHeight="1" x14ac:dyDescent="0.25">
      <c r="B26" s="155"/>
      <c r="C26" s="156" t="s">
        <v>131</v>
      </c>
      <c r="D26" s="157">
        <f>IF(SUMIF('Labour Detail'!$B$25:$B$228,Summary!$C26,'Labour Detail'!$I$25:$I$228)=0,0,SUMIF('Labour Detail'!$B$25:$B$228,Summary!$C26,'Labour Detail'!$I$25:$I$228))</f>
        <v>187.2</v>
      </c>
      <c r="E26" s="159">
        <f>SUMIF('Material Detail'!$B$25:$B$307,Summary!$C26,'Material Detail'!$I$25:$I$307)</f>
        <v>0</v>
      </c>
      <c r="F26" s="159">
        <f>SUMIF('Plant Detail'!$B$25:$B$57,Summary!$C26,'Plant Detail'!$I$25:$I$57)</f>
        <v>401.91449999999998</v>
      </c>
      <c r="G26" s="158">
        <f t="shared" si="0"/>
        <v>589.11449999999991</v>
      </c>
      <c r="H26" s="116" t="str">
        <f t="shared" si="1"/>
        <v/>
      </c>
    </row>
    <row r="27" spans="1:8" ht="15" customHeight="1" x14ac:dyDescent="0.25">
      <c r="B27" s="155"/>
      <c r="C27" s="156" t="s">
        <v>132</v>
      </c>
      <c r="D27" s="157">
        <f>IF(SUMIF('Labour Detail'!$B$25:$B$228,Summary!$C27,'Labour Detail'!$I$25:$I$228)=0,0,SUMIF('Labour Detail'!$B$25:$B$228,Summary!$C27,'Labour Detail'!$I$25:$I$228))</f>
        <v>256.39731</v>
      </c>
      <c r="E27" s="159">
        <f>SUMIF('Material Detail'!$B$25:$B$307,Summary!$C27,'Material Detail'!$I$25:$I$307)</f>
        <v>1087.45065</v>
      </c>
      <c r="F27" s="159">
        <f>SUMIF('Plant Detail'!$B$25:$B$57,Summary!$C27,'Plant Detail'!$I$25:$I$57)</f>
        <v>703.74795191999988</v>
      </c>
      <c r="G27" s="158">
        <f t="shared" si="0"/>
        <v>2047.5959119199999</v>
      </c>
      <c r="H27" s="116" t="str">
        <f t="shared" si="1"/>
        <v/>
      </c>
    </row>
    <row r="28" spans="1:8" ht="15" customHeight="1" x14ac:dyDescent="0.25">
      <c r="B28" s="155"/>
      <c r="C28" s="156" t="s">
        <v>133</v>
      </c>
      <c r="D28" s="157">
        <f>IF(SUMIF('Labour Detail'!$B$25:$B$228,Summary!$C28,'Labour Detail'!$I$25:$I$228)=0,0,SUMIF('Labour Detail'!$B$25:$B$228,Summary!$C28,'Labour Detail'!$I$25:$I$228))</f>
        <v>294.74639999999999</v>
      </c>
      <c r="E28" s="159">
        <f>SUMIF('Material Detail'!$B$25:$B$307,Summary!$C28,'Material Detail'!$I$25:$I$307)</f>
        <v>519.40708092</v>
      </c>
      <c r="F28" s="159">
        <f>SUMIF('Plant Detail'!$B$25:$B$57,Summary!$C28,'Plant Detail'!$I$25:$I$57)</f>
        <v>0.18548399999999995</v>
      </c>
      <c r="G28" s="158">
        <f t="shared" si="0"/>
        <v>814.33896491999997</v>
      </c>
      <c r="H28" s="116" t="str">
        <f t="shared" si="1"/>
        <v/>
      </c>
    </row>
    <row r="29" spans="1:8" ht="15" customHeight="1" x14ac:dyDescent="0.25">
      <c r="B29" s="155"/>
      <c r="C29" s="156" t="s">
        <v>134</v>
      </c>
      <c r="D29" s="157">
        <f>IF(SUMIF('Labour Detail'!$B$25:$B$228,Summary!$C29,'Labour Detail'!$I$25:$I$228)=0,0,SUMIF('Labour Detail'!$B$25:$B$228,Summary!$C29,'Labour Detail'!$I$25:$I$228))</f>
        <v>291.33389999999997</v>
      </c>
      <c r="E29" s="159">
        <f>SUMIF('Material Detail'!$B$25:$B$307,Summary!$C29,'Material Detail'!$I$25:$I$307)</f>
        <v>1703.1484154749999</v>
      </c>
      <c r="F29" s="159">
        <f>SUMIF('Plant Detail'!$B$25:$B$57,Summary!$C29,'Plant Detail'!$I$25:$I$57)</f>
        <v>128.95518168000001</v>
      </c>
      <c r="G29" s="158">
        <f t="shared" si="0"/>
        <v>2123.4374971550001</v>
      </c>
      <c r="H29" s="116" t="str">
        <f t="shared" si="1"/>
        <v/>
      </c>
    </row>
    <row r="30" spans="1:8" ht="15" customHeight="1" x14ac:dyDescent="0.25">
      <c r="B30" s="155"/>
      <c r="C30" s="156" t="s">
        <v>135</v>
      </c>
      <c r="D30" s="157">
        <f>IF(SUMIF('Labour Detail'!$B$25:$B$228,Summary!$C30,'Labour Detail'!$I$25:$I$228)=0,0,SUMIF('Labour Detail'!$B$25:$B$228,Summary!$C30,'Labour Detail'!$I$25:$I$228))</f>
        <v>292.70401874999999</v>
      </c>
      <c r="E30" s="159">
        <f>SUMIF('Material Detail'!$B$25:$B$307,Summary!$C30,'Material Detail'!$I$25:$I$307)</f>
        <v>1600.2182475499999</v>
      </c>
      <c r="F30" s="159">
        <f>SUMIF('Plant Detail'!$B$25:$B$57,Summary!$C30,'Plant Detail'!$I$25:$I$57)</f>
        <v>244.01</v>
      </c>
      <c r="G30" s="158">
        <f t="shared" si="0"/>
        <v>2136.9322662999998</v>
      </c>
      <c r="H30" s="116" t="str">
        <f t="shared" si="1"/>
        <v/>
      </c>
    </row>
    <row r="31" spans="1:8" ht="15" customHeight="1" x14ac:dyDescent="0.25">
      <c r="B31" s="155"/>
      <c r="C31" s="156" t="s">
        <v>136</v>
      </c>
      <c r="D31" s="157">
        <f>IF(SUMIF('Labour Detail'!$B$25:$B$228,Summary!$C31,'Labour Detail'!$I$25:$I$228)=0,0,SUMIF('Labour Detail'!$B$25:$B$228,Summary!$C31,'Labour Detail'!$I$25:$I$228))</f>
        <v>3888.1347049999995</v>
      </c>
      <c r="E31" s="160">
        <f>SUMIF('Material Detail'!$B$25:$B$307,Summary!$C31,'Material Detail'!$I$25:$I$307)</f>
        <v>9397.7969976805289</v>
      </c>
      <c r="F31" s="160">
        <f>SUMIF('Plant Detail'!$B$25:$B$57,Summary!$C31,'Plant Detail'!$I$25:$I$57)</f>
        <v>0</v>
      </c>
      <c r="G31" s="158">
        <f t="shared" si="0"/>
        <v>13285.931702680529</v>
      </c>
      <c r="H31" s="116" t="str">
        <f t="shared" si="1"/>
        <v/>
      </c>
    </row>
    <row r="32" spans="1:8" ht="15" customHeight="1" x14ac:dyDescent="0.25">
      <c r="B32" s="155"/>
      <c r="C32" s="156" t="s">
        <v>137</v>
      </c>
      <c r="D32" s="157">
        <f>IF(SUMIF('Labour Detail'!$B$25:$B$228,Summary!$C32,'Labour Detail'!$I$25:$I$228)=0,0,SUMIF('Labour Detail'!$B$25:$B$228,Summary!$C32,'Labour Detail'!$I$25:$I$228))</f>
        <v>0</v>
      </c>
      <c r="E32" s="160">
        <f>SUMIF('Material Detail'!$B$25:$B$307,Summary!$C32,'Material Detail'!$I$25:$I$307)</f>
        <v>0</v>
      </c>
      <c r="F32" s="160">
        <f>SUMIF('Plant Detail'!$B$25:$B$57,Summary!$C32,'Plant Detail'!$I$25:$I$57)</f>
        <v>1602.25</v>
      </c>
      <c r="G32" s="158">
        <f t="shared" si="0"/>
        <v>1602.25</v>
      </c>
      <c r="H32" s="116" t="str">
        <f t="shared" si="1"/>
        <v/>
      </c>
    </row>
    <row r="33" spans="2:8" ht="15" customHeight="1" x14ac:dyDescent="0.25">
      <c r="B33" s="155"/>
      <c r="C33" s="156" t="s">
        <v>138</v>
      </c>
      <c r="D33" s="157">
        <f>IF(SUMIF('Labour Detail'!$B$25:$B$228,Summary!$C33,'Labour Detail'!$I$25:$I$228)=0,0,SUMIF('Labour Detail'!$B$25:$B$228,Summary!$C33,'Labour Detail'!$I$25:$I$228))</f>
        <v>268.52800000000002</v>
      </c>
      <c r="E33" s="160">
        <f>SUMIF('Material Detail'!$B$25:$B$307,Summary!$C33,'Material Detail'!$I$25:$I$307)</f>
        <v>964.09347872499995</v>
      </c>
      <c r="F33" s="160">
        <f>SUMIF('Plant Detail'!$B$25:$B$57,Summary!$C33,'Plant Detail'!$I$25:$I$57)</f>
        <v>0</v>
      </c>
      <c r="G33" s="158">
        <f t="shared" si="0"/>
        <v>1232.6214787250001</v>
      </c>
      <c r="H33" s="116" t="str">
        <f t="shared" si="1"/>
        <v/>
      </c>
    </row>
    <row r="34" spans="2:8" ht="15" customHeight="1" x14ac:dyDescent="0.25">
      <c r="B34" s="155"/>
      <c r="C34" s="156" t="s">
        <v>139</v>
      </c>
      <c r="D34" s="157">
        <f>IF(SUMIF('Labour Detail'!$B$25:$B$228,Summary!$C34,'Labour Detail'!$I$25:$I$228)=0,0,SUMIF('Labour Detail'!$B$25:$B$228,Summary!$C34,'Labour Detail'!$I$25:$I$228))</f>
        <v>1200.7209499999999</v>
      </c>
      <c r="E34" s="160">
        <f>SUMIF('Material Detail'!$B$25:$B$307,Summary!$C34,'Material Detail'!$I$25:$I$307)</f>
        <v>1602.6113579840001</v>
      </c>
      <c r="F34" s="160">
        <f>SUMIF('Plant Detail'!$B$25:$B$57,Summary!$C34,'Plant Detail'!$I$25:$I$57)</f>
        <v>551.89317944799996</v>
      </c>
      <c r="G34" s="158">
        <f t="shared" si="0"/>
        <v>3355.2254874319997</v>
      </c>
      <c r="H34" s="116" t="str">
        <f t="shared" si="1"/>
        <v/>
      </c>
    </row>
    <row r="35" spans="2:8" ht="15" customHeight="1" x14ac:dyDescent="0.25">
      <c r="B35" s="155"/>
      <c r="C35" s="156" t="s">
        <v>140</v>
      </c>
      <c r="D35" s="157">
        <f>IF(SUMIF('Labour Detail'!$B$25:$B$228,Summary!$C35,'Labour Detail'!$I$25:$I$228)=0,0,SUMIF('Labour Detail'!$B$25:$B$228,Summary!$C35,'Labour Detail'!$I$25:$I$228))</f>
        <v>2760.0928945413284</v>
      </c>
      <c r="E35" s="160">
        <f>SUMIF('Material Detail'!$B$25:$B$307,Summary!$C35,'Material Detail'!$I$25:$I$307)</f>
        <v>5209.778648714193</v>
      </c>
      <c r="F35" s="160">
        <f>SUMIF('Plant Detail'!$B$25:$B$57,Summary!$C35,'Plant Detail'!$I$25:$I$57)</f>
        <v>0</v>
      </c>
      <c r="G35" s="158">
        <f t="shared" si="0"/>
        <v>7969.8715432555218</v>
      </c>
      <c r="H35" s="116" t="str">
        <f t="shared" si="1"/>
        <v/>
      </c>
    </row>
    <row r="36" spans="2:8" ht="15" customHeight="1" x14ac:dyDescent="0.25">
      <c r="B36" s="155"/>
      <c r="C36" s="156" t="s">
        <v>141</v>
      </c>
      <c r="D36" s="157">
        <f>IF(SUMIF('Labour Detail'!$B$25:$B$228,Summary!$C36,'Labour Detail'!$I$25:$I$228)=0,0,SUMIF('Labour Detail'!$B$25:$B$228,Summary!$C36,'Labour Detail'!$I$25:$I$228))</f>
        <v>2358.4983852819751</v>
      </c>
      <c r="E36" s="160">
        <f>SUMIF('Material Detail'!$B$25:$B$307,Summary!$C36,'Material Detail'!$I$25:$I$307)</f>
        <v>3329.8048708512742</v>
      </c>
      <c r="F36" s="160">
        <f>SUMIF('Plant Detail'!$B$25:$B$57,Summary!$C36,'Plant Detail'!$I$25:$I$57)</f>
        <v>0</v>
      </c>
      <c r="G36" s="158">
        <f t="shared" si="0"/>
        <v>5688.3032561332493</v>
      </c>
      <c r="H36" s="116" t="str">
        <f t="shared" si="1"/>
        <v/>
      </c>
    </row>
    <row r="37" spans="2:8" ht="15" customHeight="1" x14ac:dyDescent="0.25">
      <c r="B37" s="155"/>
      <c r="C37" s="156" t="s">
        <v>142</v>
      </c>
      <c r="D37" s="157">
        <f>IF(SUMIF('Labour Detail'!$B$25:$B$228,Summary!$C37,'Labour Detail'!$I$25:$I$228)=0,0,SUMIF('Labour Detail'!$B$25:$B$228,Summary!$C37,'Labour Detail'!$I$25:$I$228))</f>
        <v>1358.0905</v>
      </c>
      <c r="E37" s="160">
        <f>SUMIF('Material Detail'!$B$25:$B$307,Summary!$C37,'Material Detail'!$I$25:$I$307)</f>
        <v>3917.8683312372505</v>
      </c>
      <c r="F37" s="160">
        <f>SUMIF('Plant Detail'!$B$25:$B$57,Summary!$C37,'Plant Detail'!$I$25:$I$57)</f>
        <v>0</v>
      </c>
      <c r="G37" s="158">
        <f t="shared" si="0"/>
        <v>5275.9588312372507</v>
      </c>
      <c r="H37" s="116" t="str">
        <f t="shared" si="1"/>
        <v/>
      </c>
    </row>
    <row r="38" spans="2:8" ht="15" customHeight="1" x14ac:dyDescent="0.25">
      <c r="B38" s="155"/>
      <c r="C38" s="156" t="s">
        <v>143</v>
      </c>
      <c r="D38" s="157">
        <f>IF(SUMIF('Labour Detail'!$B$25:$B$228,Summary!$C38,'Labour Detail'!$I$25:$I$228)=0,0,SUMIF('Labour Detail'!$B$25:$B$228,Summary!$C38,'Labour Detail'!$I$25:$I$228))</f>
        <v>5881.1042727272725</v>
      </c>
      <c r="E38" s="160">
        <f>SUMIF('Material Detail'!$B$25:$B$307,Summary!$C38,'Material Detail'!$I$25:$I$307)</f>
        <v>3850.0975502275323</v>
      </c>
      <c r="F38" s="160">
        <f>SUMIF('Plant Detail'!$B$25:$B$57,Summary!$C38,'Plant Detail'!$I$25:$I$57)</f>
        <v>0</v>
      </c>
      <c r="G38" s="158">
        <f t="shared" si="0"/>
        <v>9731.2018229548048</v>
      </c>
      <c r="H38" s="116" t="str">
        <f t="shared" si="1"/>
        <v/>
      </c>
    </row>
    <row r="39" spans="2:8" ht="15" customHeight="1" x14ac:dyDescent="0.25">
      <c r="B39" s="155"/>
      <c r="C39" s="156" t="s">
        <v>144</v>
      </c>
      <c r="D39" s="157">
        <f>IF(SUMIF('Labour Detail'!$B$25:$B$228,Summary!$C39,'Labour Detail'!$I$25:$I$228)=0,0,SUMIF('Labour Detail'!$B$25:$B$228,Summary!$C39,'Labour Detail'!$I$25:$I$228))</f>
        <v>1348.8699545454544</v>
      </c>
      <c r="E39" s="160">
        <f>SUMIF('Material Detail'!$B$25:$B$307,Summary!$C39,'Material Detail'!$I$25:$I$307)</f>
        <v>4658.06651375</v>
      </c>
      <c r="F39" s="160">
        <f>SUMIF('Plant Detail'!$B$25:$B$57,Summary!$C39,'Plant Detail'!$I$25:$I$57)</f>
        <v>0</v>
      </c>
      <c r="G39" s="158">
        <f t="shared" si="0"/>
        <v>6006.9364682954547</v>
      </c>
      <c r="H39" s="116" t="str">
        <f t="shared" si="1"/>
        <v/>
      </c>
    </row>
    <row r="40" spans="2:8" ht="15" customHeight="1" x14ac:dyDescent="0.25">
      <c r="B40" s="155"/>
      <c r="C40" s="156" t="s">
        <v>145</v>
      </c>
      <c r="D40" s="157">
        <f>IF(SUMIF('Labour Detail'!$B$25:$B$228,Summary!$C40,'Labour Detail'!$I$25:$I$228)=0,0,SUMIF('Labour Detail'!$B$25:$B$228,Summary!$C40,'Labour Detail'!$I$25:$I$228))</f>
        <v>1682.5092602499994</v>
      </c>
      <c r="E40" s="160">
        <f>SUMIF('Material Detail'!$B$25:$B$307,Summary!$C40,'Material Detail'!$I$25:$I$307)</f>
        <v>376.62349692499998</v>
      </c>
      <c r="F40" s="160">
        <f>SUMIF('Plant Detail'!$B$25:$B$57,Summary!$C40,'Plant Detail'!$I$25:$I$57)</f>
        <v>0</v>
      </c>
      <c r="G40" s="158">
        <f t="shared" si="0"/>
        <v>2059.1327571749994</v>
      </c>
      <c r="H40" s="116" t="str">
        <f t="shared" si="1"/>
        <v/>
      </c>
    </row>
    <row r="41" spans="2:8" ht="15" customHeight="1" x14ac:dyDescent="0.25">
      <c r="B41" s="155"/>
      <c r="C41" s="156" t="s">
        <v>146</v>
      </c>
      <c r="D41" s="157">
        <f>IF(SUMIF('Labour Detail'!$B$25:$B$228,Summary!$C41,'Labour Detail'!$I$25:$I$228)=0,0,SUMIF('Labour Detail'!$B$25:$B$228,Summary!$C41,'Labour Detail'!$I$25:$I$228))</f>
        <v>611.7255728310015</v>
      </c>
      <c r="E41" s="160">
        <f>SUMIF('Material Detail'!$B$25:$B$307,Summary!$C41,'Material Detail'!$I$25:$I$307)</f>
        <v>139.99510828054639</v>
      </c>
      <c r="F41" s="160">
        <f>SUMIF('Plant Detail'!$B$25:$B$57,Summary!$C41,'Plant Detail'!$I$25:$I$57)</f>
        <v>0</v>
      </c>
      <c r="G41" s="158">
        <f t="shared" si="0"/>
        <v>751.72068111154795</v>
      </c>
      <c r="H41" s="116" t="str">
        <f t="shared" si="1"/>
        <v/>
      </c>
    </row>
    <row r="42" spans="2:8" ht="15" customHeight="1" thickBot="1" x14ac:dyDescent="0.3">
      <c r="B42" s="155"/>
      <c r="C42" s="156" t="s">
        <v>147</v>
      </c>
      <c r="D42" s="157">
        <f>IF(SUMIF('Labour Detail'!$B$25:$B$228,Summary!$C42,'Labour Detail'!$I$25:$I$228)=0,0,SUMIF('Labour Detail'!$B$25:$B$228,Summary!$C42,'Labour Detail'!$I$25:$I$228))</f>
        <v>104</v>
      </c>
      <c r="E42" s="160">
        <f>SUMIF('Material Detail'!$B$25:$B$307,Summary!$C42,'Material Detail'!$I$25:$I$307)</f>
        <v>0</v>
      </c>
      <c r="F42" s="160">
        <f>SUMIF('Plant Detail'!$B$25:$B$57,Summary!$C42,'Plant Detail'!$I$25:$I$57)</f>
        <v>0</v>
      </c>
      <c r="G42" s="158">
        <f t="shared" si="0"/>
        <v>104</v>
      </c>
      <c r="H42" s="116" t="str">
        <f t="shared" si="1"/>
        <v/>
      </c>
    </row>
    <row r="43" spans="2:8" ht="26.25" customHeight="1" thickBot="1" x14ac:dyDescent="0.4">
      <c r="C43" s="161" t="s">
        <v>26</v>
      </c>
      <c r="D43" s="162">
        <f>SUM(D24:D42)</f>
        <v>23546.456123927033</v>
      </c>
      <c r="E43" s="163">
        <f>SUM(E24:E42)</f>
        <v>38528.560748320328</v>
      </c>
      <c r="F43" s="163">
        <f>SUM(F24:F42)</f>
        <v>4947.9140970480003</v>
      </c>
      <c r="G43" s="164">
        <f>SUM(G24:G42)</f>
        <v>67022.930969295354</v>
      </c>
    </row>
    <row r="44" spans="2:8" ht="26.25" customHeight="1" thickBot="1" x14ac:dyDescent="0.4">
      <c r="C44" s="165" t="s">
        <v>27</v>
      </c>
      <c r="D44" s="166"/>
      <c r="E44" s="166"/>
      <c r="F44" s="167"/>
      <c r="G44" s="168">
        <f>'Provisional &amp; PC Sums'!G32</f>
        <v>13200</v>
      </c>
    </row>
    <row r="45" spans="2:8" ht="26.25" customHeight="1" thickBot="1" x14ac:dyDescent="0.4">
      <c r="C45" s="169" t="s">
        <v>13</v>
      </c>
      <c r="D45" s="170">
        <f>D43</f>
        <v>23546.456123927033</v>
      </c>
      <c r="E45" s="170">
        <f>E43</f>
        <v>38528.560748320328</v>
      </c>
      <c r="F45" s="170">
        <f>F43</f>
        <v>4947.9140970480003</v>
      </c>
      <c r="G45" s="171">
        <f>G44+G43</f>
        <v>80222.930969295354</v>
      </c>
    </row>
    <row r="46" spans="2:8" ht="15.75" thickTop="1" x14ac:dyDescent="0.25">
      <c r="C46" s="60" t="s">
        <v>18</v>
      </c>
    </row>
    <row r="47" spans="2:8" ht="15.75" thickBot="1" x14ac:dyDescent="0.3"/>
    <row r="48" spans="2:8" ht="15.75" thickTop="1" x14ac:dyDescent="0.25">
      <c r="C48" s="243" t="s">
        <v>54</v>
      </c>
      <c r="D48" s="244"/>
      <c r="E48" s="244"/>
      <c r="F48" s="244"/>
      <c r="G48" s="245"/>
    </row>
    <row r="49" spans="3:7" ht="15.75" thickBot="1" x14ac:dyDescent="0.3">
      <c r="C49" s="246"/>
      <c r="D49" s="247"/>
      <c r="E49" s="247"/>
      <c r="F49" s="247"/>
      <c r="G49" s="248"/>
    </row>
    <row r="50" spans="3:7" ht="16.5" thickTop="1" thickBot="1" x14ac:dyDescent="0.3"/>
    <row r="51" spans="3:7" ht="15.75" thickTop="1" x14ac:dyDescent="0.25">
      <c r="C51" s="172" t="s">
        <v>53</v>
      </c>
      <c r="D51" s="173"/>
      <c r="E51" s="173"/>
      <c r="F51" s="173"/>
      <c r="G51" s="174"/>
    </row>
    <row r="52" spans="3:7" ht="15.75" thickBot="1" x14ac:dyDescent="0.3">
      <c r="C52" s="175"/>
      <c r="D52" s="176"/>
      <c r="E52" s="176"/>
      <c r="F52" s="176"/>
      <c r="G52" s="177"/>
    </row>
    <row r="53" spans="3:7" ht="15.75" thickTop="1" x14ac:dyDescent="0.25"/>
  </sheetData>
  <sheetProtection algorithmName="SHA-512" hashValue="VAZ6Y+MxxbQvgl3ogJYnwIcAlAIiApKpoidbzOq9pK2qnizCuv3jOo2CugnmGk7ae5RF1/vn0zwVR4cJJQzW2Q==" saltValue="5414olfbOsNJ1xhO1W2ZiQ==" spinCount="100000" sheet="1" objects="1" scenarios="1"/>
  <mergeCells count="4">
    <mergeCell ref="B21:H21"/>
    <mergeCell ref="B2:F6"/>
    <mergeCell ref="C48:G49"/>
    <mergeCell ref="B19:H19"/>
  </mergeCells>
  <hyperlinks>
    <hyperlink ref="H8" r:id="rId1" xr:uid="{00000000-0004-0000-0700-000000000000}"/>
  </hyperlinks>
  <pageMargins left="0.7" right="0.7" top="0.75" bottom="0.75" header="0.3" footer="0.3"/>
  <pageSetup paperSize="9" scale="57" fitToHeight="0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FFC000"/>
  </sheetPr>
  <dimension ref="A2:C38"/>
  <sheetViews>
    <sheetView showGridLines="0" workbookViewId="0"/>
  </sheetViews>
  <sheetFormatPr defaultColWidth="9.140625" defaultRowHeight="15" x14ac:dyDescent="0.25"/>
  <cols>
    <col min="1" max="1" width="9.140625" customWidth="1"/>
    <col min="2" max="2" width="38.7109375" bestFit="1" customWidth="1"/>
    <col min="3" max="3" width="8.5703125" bestFit="1" customWidth="1"/>
    <col min="4" max="4" width="9.140625" customWidth="1"/>
  </cols>
  <sheetData>
    <row r="2" spans="1:3" s="7" customFormat="1" ht="15.75" thickBot="1" x14ac:dyDescent="0.3"/>
    <row r="3" spans="1:3" s="7" customFormat="1" ht="27.75" thickTop="1" thickBot="1" x14ac:dyDescent="0.45">
      <c r="B3" s="270" t="s">
        <v>45</v>
      </c>
      <c r="C3" s="271"/>
    </row>
    <row r="4" spans="1:3" ht="37.5" customHeight="1" x14ac:dyDescent="0.25">
      <c r="B4" s="191" t="s">
        <v>56</v>
      </c>
      <c r="C4" s="194" t="str">
        <f>IF(ISERROR(IF(AND((Summary!$G$43-'Plant Detail'!$I$58-'Labour Detail'!$I$229-'Material Detail'!$I$308)&lt;1,(Summary!$G$43-'Plant Detail'!$I$58-'Labour Detail'!$I$229-'Material Detail'!$I$308)&gt;-1),"Ok",Summary!$G$43-'Plant Detail'!$I$58-'Labour Detail'!$I$229-'Material Detail'!$I$308)),"ERROR",IF(AND((Summary!$G$43-'Plant Detail'!$I$58-'Labour Detail'!$I$229-'Material Detail'!$I$308)&lt;1,(Summary!$G$43-'Plant Detail'!$I$58-'Labour Detail'!$I$229-'Material Detail'!$I$308)&gt;-1),"Ok",Summary!$G$43-'Plant Detail'!$I$58-'Labour Detail'!$I$229-'Material Detail'!$I$308))</f>
        <v>Ok</v>
      </c>
    </row>
    <row r="5" spans="1:3" ht="37.5" customHeight="1" x14ac:dyDescent="0.25">
      <c r="B5" s="10" t="s">
        <v>41</v>
      </c>
      <c r="C5" s="195" t="str">
        <f>IF(ISERROR(IF(AND((Summary!$G$45-'Provisional &amp; PC Sums'!$G$32-'Plant Detail'!$I$58-'Labour Detail'!$I$229-'Material Detail'!$I$308)&lt;1,(Summary!$G$45-'Provisional &amp; PC Sums'!$G$32-'Plant Detail'!$I$58-'Labour Detail'!$I$229-'Material Detail'!$I$308)&gt;-1),"Ok",Summary!$G$45-'Provisional &amp; PC Sums'!$G$32-'Plant Detail'!$I$58-'Labour Detail'!$I$229-'Material Detail'!$I$308)),"ERROR",IF(AND((Summary!$G$45-'Provisional &amp; PC Sums'!$G$32-'Plant Detail'!$I$58-'Labour Detail'!$I$229-'Material Detail'!$I$308)&lt;1,(Summary!$G$45-'Provisional &amp; PC Sums'!$G$32-'Plant Detail'!$I$58-'Labour Detail'!$I$229-'Material Detail'!$I$308)&gt;-1),"Ok",Summary!$G$45-'Provisional &amp; PC Sums'!$G$32-'Plant Detail'!$I$58-'Labour Detail'!$I$229-'Material Detail'!$I$308))</f>
        <v>Ok</v>
      </c>
    </row>
    <row r="6" spans="1:3" ht="37.5" customHeight="1" x14ac:dyDescent="0.25">
      <c r="B6" s="10" t="s">
        <v>42</v>
      </c>
      <c r="C6" s="196" t="str">
        <f>IF(ISERROR(IF(ROUNDDOWN(('Material Detail'!$H$308*'Material Detail'!$I$22)+'Material Detail'!$H$308,0)=ROUNDDOWN('Material Detail'!$I$308,0),1,0)),"ERROR",IF(ROUNDDOWN(('Material Detail'!$H$308*'Material Detail'!$I$22)+'Material Detail'!$H$308,0)=ROUNDDOWN('Material Detail'!$I$308,0),"Ok",0))</f>
        <v>Ok</v>
      </c>
    </row>
    <row r="7" spans="1:3" ht="37.5" customHeight="1" x14ac:dyDescent="0.25">
      <c r="B7" s="10" t="s">
        <v>43</v>
      </c>
      <c r="C7" s="196" t="str">
        <f>IF(ISERROR(IF(ROUNDDOWN(('Labour Detail'!$H$229*'Labour Detail'!$I$22)+'Labour Detail'!$H$229,0)=ROUNDDOWN('Labour Detail'!$I$229,0),1,0)),"ERROR",IF(ROUNDDOWN(('Labour Detail'!$H$229*'Labour Detail'!$I$22)+'Labour Detail'!$H$229,0)=ROUNDDOWN('Labour Detail'!$I$229,0),"Ok",0))</f>
        <v>Ok</v>
      </c>
    </row>
    <row r="8" spans="1:3" ht="37.5" customHeight="1" x14ac:dyDescent="0.25">
      <c r="B8" s="10" t="s">
        <v>44</v>
      </c>
      <c r="C8" s="196" t="str">
        <f>IF(ISERROR(IF(ROUNDDOWN(('Plant Detail'!$H$58*'Plant Detail'!$I$22)+'Plant Detail'!$H$58,0)=ROUNDDOWN('Plant Detail'!$I$58,0),1,0)),"ERROR",IF(ROUNDDOWN(('Plant Detail'!$H$58*'Plant Detail'!$I$22)+'Plant Detail'!$H$58,0)=ROUNDDOWN('Plant Detail'!$I$58,0),"Ok",0))</f>
        <v>Ok</v>
      </c>
    </row>
    <row r="9" spans="1:3" s="7" customFormat="1" ht="37.5" customHeight="1" x14ac:dyDescent="0.25">
      <c r="B9" s="192" t="s">
        <v>150</v>
      </c>
      <c r="C9" s="193" t="s">
        <v>155</v>
      </c>
    </row>
    <row r="10" spans="1:3" s="7" customFormat="1" ht="37.5" customHeight="1" x14ac:dyDescent="0.25">
      <c r="B10" s="192" t="s">
        <v>151</v>
      </c>
      <c r="C10" s="193" t="s">
        <v>155</v>
      </c>
    </row>
    <row r="11" spans="1:3" s="7" customFormat="1" ht="37.5" customHeight="1" x14ac:dyDescent="0.25">
      <c r="B11" s="192" t="s">
        <v>152</v>
      </c>
      <c r="C11" s="193" t="s">
        <v>155</v>
      </c>
    </row>
    <row r="12" spans="1:3" s="7" customFormat="1" ht="37.5" customHeight="1" x14ac:dyDescent="0.25">
      <c r="B12" s="192" t="s">
        <v>148</v>
      </c>
      <c r="C12" s="193" t="s">
        <v>155</v>
      </c>
    </row>
    <row r="13" spans="1:3" s="7" customFormat="1" ht="37.5" customHeight="1" x14ac:dyDescent="0.25">
      <c r="B13" s="192" t="s">
        <v>160</v>
      </c>
      <c r="C13" s="193" t="str">
        <f>IF(ISERROR(SUM('Material Detail'!F25:$F$307)),"NO!","Ok")</f>
        <v>Ok</v>
      </c>
    </row>
    <row r="14" spans="1:3" ht="37.5" customHeight="1" thickBot="1" x14ac:dyDescent="0.3">
      <c r="B14" s="11" t="s">
        <v>161</v>
      </c>
      <c r="C14" s="197" t="str">
        <f>IF(ISERROR(SUM('Labour Detail'!F25:$F$228)),"NO!","Ok")</f>
        <v>Ok</v>
      </c>
    </row>
    <row r="15" spans="1:3" ht="15.75" thickTop="1" x14ac:dyDescent="0.25">
      <c r="A15" s="25">
        <v>0</v>
      </c>
    </row>
    <row r="16" spans="1:3" x14ac:dyDescent="0.25">
      <c r="A16" s="25">
        <v>2.5000000000000001E-2</v>
      </c>
    </row>
    <row r="17" spans="1:1" x14ac:dyDescent="0.25">
      <c r="A17" s="25">
        <v>0.05</v>
      </c>
    </row>
    <row r="18" spans="1:1" x14ac:dyDescent="0.25">
      <c r="A18" s="25">
        <v>7.4999999999999997E-2</v>
      </c>
    </row>
    <row r="19" spans="1:1" x14ac:dyDescent="0.25">
      <c r="A19" s="25">
        <v>0.1</v>
      </c>
    </row>
    <row r="20" spans="1:1" x14ac:dyDescent="0.25">
      <c r="A20" s="25">
        <v>0.125</v>
      </c>
    </row>
    <row r="21" spans="1:1" x14ac:dyDescent="0.25">
      <c r="A21" s="25">
        <v>0.15</v>
      </c>
    </row>
    <row r="22" spans="1:1" x14ac:dyDescent="0.25">
      <c r="A22" s="25">
        <v>0.17499999999999999</v>
      </c>
    </row>
    <row r="23" spans="1:1" x14ac:dyDescent="0.25">
      <c r="A23" s="25">
        <v>0.2</v>
      </c>
    </row>
    <row r="24" spans="1:1" x14ac:dyDescent="0.25">
      <c r="A24" s="25">
        <v>0.22500000000000001</v>
      </c>
    </row>
    <row r="25" spans="1:1" x14ac:dyDescent="0.25">
      <c r="A25" s="25">
        <v>0.25</v>
      </c>
    </row>
    <row r="26" spans="1:1" x14ac:dyDescent="0.25">
      <c r="A26" s="25">
        <v>0.27500000000000002</v>
      </c>
    </row>
    <row r="27" spans="1:1" x14ac:dyDescent="0.25">
      <c r="A27" s="25">
        <v>0.3</v>
      </c>
    </row>
    <row r="28" spans="1:1" x14ac:dyDescent="0.25">
      <c r="A28" s="25">
        <v>0.32500000000000001</v>
      </c>
    </row>
    <row r="29" spans="1:1" x14ac:dyDescent="0.25">
      <c r="A29" s="25">
        <v>0.35</v>
      </c>
    </row>
    <row r="30" spans="1:1" x14ac:dyDescent="0.25">
      <c r="A30" s="25">
        <v>0.375</v>
      </c>
    </row>
    <row r="31" spans="1:1" x14ac:dyDescent="0.25">
      <c r="A31" s="25">
        <v>0.4</v>
      </c>
    </row>
    <row r="32" spans="1:1" x14ac:dyDescent="0.25">
      <c r="A32" s="25">
        <v>0.42499999999999999</v>
      </c>
    </row>
    <row r="33" spans="1:1" x14ac:dyDescent="0.25">
      <c r="A33" s="25">
        <v>0.45</v>
      </c>
    </row>
    <row r="34" spans="1:1" x14ac:dyDescent="0.25">
      <c r="A34" s="25">
        <v>0.47499999999999998</v>
      </c>
    </row>
    <row r="35" spans="1:1" x14ac:dyDescent="0.25">
      <c r="A35" s="25">
        <v>0.5</v>
      </c>
    </row>
    <row r="36" spans="1:1" x14ac:dyDescent="0.25">
      <c r="A36" s="7"/>
    </row>
    <row r="37" spans="1:1" x14ac:dyDescent="0.25">
      <c r="A37" s="7"/>
    </row>
    <row r="38" spans="1:1" x14ac:dyDescent="0.25">
      <c r="A38" s="7"/>
    </row>
  </sheetData>
  <sheetProtection algorithmName="SHA-512" hashValue="4fetFaXT0tiGyFlrxrdK++9u5XRocaIuZ8QjWb02e1HBl1NYW2CrOSRu7Wj8R7N8k3U/FoAIUMt9fbHwW04JtA==" saltValue="9BtkgzRXBDqqp1f13ppC5Q==" spinCount="100000" sheet="1" objects="1" scenarios="1" selectLockedCells="1" selectUnlockedCells="1"/>
  <mergeCells count="1">
    <mergeCell ref="B3:C3"/>
  </mergeCells>
  <conditionalFormatting sqref="C4:C14">
    <cfRule type="cellIs" dxfId="0" priority="1" operator="equal">
      <formula>"Ok"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Guide</vt:lpstr>
      <vt:lpstr>Material Rates</vt:lpstr>
      <vt:lpstr>Material Detail</vt:lpstr>
      <vt:lpstr>Labour Rates</vt:lpstr>
      <vt:lpstr>Labour Detail</vt:lpstr>
      <vt:lpstr>Plant Detail</vt:lpstr>
      <vt:lpstr>Provisional &amp; PC Sums</vt:lpstr>
      <vt:lpstr>Summary</vt:lpstr>
      <vt:lpstr>Checks</vt:lpstr>
      <vt:lpstr>LU'S</vt:lpstr>
      <vt:lpstr>Guide!Print_Area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GIBSON</dc:creator>
  <cp:lastModifiedBy>Office 3</cp:lastModifiedBy>
  <cp:lastPrinted>2017-04-04T10:36:39Z</cp:lastPrinted>
  <dcterms:created xsi:type="dcterms:W3CDTF">2014-10-31T09:46:47Z</dcterms:created>
  <dcterms:modified xsi:type="dcterms:W3CDTF">2017-10-26T15:54:20Z</dcterms:modified>
</cp:coreProperties>
</file>